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C:\Users\BrodieSmith\Documents\"/>
    </mc:Choice>
  </mc:AlternateContent>
  <xr:revisionPtr revIDLastSave="0" documentId="8_{883921DD-BF89-4B37-B1FE-F622564C0BE8}" xr6:coauthVersionLast="47" xr6:coauthVersionMax="47" xr10:uidLastSave="{00000000-0000-0000-0000-000000000000}"/>
  <bookViews>
    <workbookView xWindow="28680" yWindow="-120" windowWidth="29040" windowHeight="15720" tabRatio="791" firstSheet="2" activeTab="2" xr2:uid="{00000000-000D-0000-FFFF-FFFF00000000}"/>
  </bookViews>
  <sheets>
    <sheet name="Control" sheetId="4" state="hidden" r:id="rId1"/>
    <sheet name="data" sheetId="1" state="hidden" r:id="rId2"/>
    <sheet name="Potansiyel Risk Hesaplayicisi" sheetId="2" r:id="rId3"/>
  </sheets>
  <definedNames>
    <definedName name="c_kgs">Control!$D$7</definedName>
    <definedName name="c_meters">Control!$D$5</definedName>
    <definedName name="_xlnm.Print_Area" localSheetId="2">'Potansiyel Risk Hesaplayicisi'!$A$1:$T$53</definedName>
    <definedName name="table1">data!$B$15:$F$105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4" l="1"/>
  <c r="E5" i="4"/>
  <c r="D7" i="4"/>
  <c r="D9" i="1" s="1"/>
  <c r="E7" i="4"/>
  <c r="A16" i="1"/>
  <c r="G11" i="2" l="1"/>
  <c r="B16" i="1"/>
  <c r="C9" i="1"/>
  <c r="D10" i="1"/>
  <c r="B15" i="1"/>
  <c r="E9" i="1"/>
  <c r="E10" i="1"/>
  <c r="C10" i="1"/>
  <c r="A17" i="1"/>
  <c r="F11" i="2" l="1"/>
  <c r="D16" i="1"/>
  <c r="E15" i="1"/>
  <c r="F15" i="1" s="1"/>
  <c r="D15" i="1"/>
  <c r="C16" i="1"/>
  <c r="C15" i="1"/>
  <c r="E16" i="1"/>
  <c r="F16" i="1" s="1"/>
  <c r="B17" i="1"/>
  <c r="A18" i="1"/>
  <c r="C17" i="1" l="1"/>
  <c r="E17" i="1"/>
  <c r="F17" i="1" s="1"/>
  <c r="D17" i="1"/>
  <c r="B18" i="1"/>
  <c r="A19" i="1"/>
  <c r="E18" i="1" l="1"/>
  <c r="F18" i="1" s="1"/>
  <c r="C18" i="1"/>
  <c r="D18" i="1"/>
  <c r="B19" i="1"/>
  <c r="A20" i="1"/>
  <c r="C19" i="1" l="1"/>
  <c r="E19" i="1"/>
  <c r="F19" i="1" s="1"/>
  <c r="D19" i="1"/>
  <c r="B20" i="1"/>
  <c r="A21" i="1"/>
  <c r="E20" i="1" l="1"/>
  <c r="F20" i="1" s="1"/>
  <c r="C20" i="1"/>
  <c r="D20" i="1"/>
  <c r="B21" i="1"/>
  <c r="A22" i="1"/>
  <c r="C21" i="1" l="1"/>
  <c r="E21" i="1"/>
  <c r="F21" i="1" s="1"/>
  <c r="D21" i="1"/>
  <c r="B22" i="1"/>
  <c r="A23" i="1"/>
  <c r="E22" i="1" l="1"/>
  <c r="F22" i="1" s="1"/>
  <c r="C22" i="1"/>
  <c r="D22" i="1"/>
  <c r="B23" i="1"/>
  <c r="A24" i="1"/>
  <c r="C23" i="1" l="1"/>
  <c r="E23" i="1"/>
  <c r="F23" i="1" s="1"/>
  <c r="D23" i="1"/>
  <c r="B24" i="1"/>
  <c r="A25" i="1"/>
  <c r="E24" i="1" l="1"/>
  <c r="F24" i="1" s="1"/>
  <c r="C24" i="1"/>
  <c r="D24" i="1"/>
  <c r="B25" i="1"/>
  <c r="A26" i="1"/>
  <c r="C25" i="1" l="1"/>
  <c r="E25" i="1"/>
  <c r="F25" i="1" s="1"/>
  <c r="D25" i="1"/>
  <c r="B26" i="1"/>
  <c r="A27" i="1"/>
  <c r="E26" i="1" l="1"/>
  <c r="F26" i="1" s="1"/>
  <c r="C26" i="1"/>
  <c r="D26" i="1"/>
  <c r="B27" i="1"/>
  <c r="A28" i="1"/>
  <c r="C27" i="1" l="1"/>
  <c r="E27" i="1"/>
  <c r="F27" i="1" s="1"/>
  <c r="D27" i="1"/>
  <c r="B28" i="1"/>
  <c r="A29" i="1"/>
  <c r="E28" i="1" l="1"/>
  <c r="F28" i="1" s="1"/>
  <c r="C28" i="1"/>
  <c r="D28" i="1"/>
  <c r="B29" i="1"/>
  <c r="A30" i="1"/>
  <c r="C29" i="1" l="1"/>
  <c r="E29" i="1"/>
  <c r="F29" i="1" s="1"/>
  <c r="D29" i="1"/>
  <c r="B30" i="1"/>
  <c r="A31" i="1"/>
  <c r="E30" i="1" l="1"/>
  <c r="F30" i="1" s="1"/>
  <c r="C30" i="1"/>
  <c r="D30" i="1"/>
  <c r="B31" i="1"/>
  <c r="A32" i="1"/>
  <c r="C31" i="1" l="1"/>
  <c r="E31" i="1"/>
  <c r="F31" i="1" s="1"/>
  <c r="D31" i="1"/>
  <c r="B32" i="1"/>
  <c r="A33" i="1"/>
  <c r="E32" i="1" l="1"/>
  <c r="F32" i="1" s="1"/>
  <c r="C32" i="1"/>
  <c r="D32" i="1"/>
  <c r="B33" i="1"/>
  <c r="A34" i="1"/>
  <c r="C33" i="1" l="1"/>
  <c r="E33" i="1"/>
  <c r="F33" i="1" s="1"/>
  <c r="D33" i="1"/>
  <c r="B34" i="1"/>
  <c r="A35" i="1"/>
  <c r="E34" i="1" l="1"/>
  <c r="F34" i="1" s="1"/>
  <c r="C34" i="1"/>
  <c r="D34" i="1"/>
  <c r="B35" i="1"/>
  <c r="A36" i="1"/>
  <c r="C35" i="1" l="1"/>
  <c r="E35" i="1"/>
  <c r="F35" i="1" s="1"/>
  <c r="D35" i="1"/>
  <c r="B36" i="1"/>
  <c r="A37" i="1"/>
  <c r="E36" i="1" l="1"/>
  <c r="F36" i="1" s="1"/>
  <c r="C36" i="1"/>
  <c r="D36" i="1"/>
  <c r="B37" i="1"/>
  <c r="A38" i="1"/>
  <c r="C37" i="1" l="1"/>
  <c r="E37" i="1"/>
  <c r="F37" i="1" s="1"/>
  <c r="D37" i="1"/>
  <c r="B38" i="1"/>
  <c r="A39" i="1"/>
  <c r="E38" i="1" l="1"/>
  <c r="F38" i="1" s="1"/>
  <c r="C38" i="1"/>
  <c r="D38" i="1"/>
  <c r="B39" i="1"/>
  <c r="A40" i="1"/>
  <c r="C39" i="1" l="1"/>
  <c r="E39" i="1"/>
  <c r="F39" i="1" s="1"/>
  <c r="D39" i="1"/>
  <c r="B40" i="1"/>
  <c r="A41" i="1"/>
  <c r="E40" i="1" l="1"/>
  <c r="F40" i="1" s="1"/>
  <c r="C40" i="1"/>
  <c r="D40" i="1"/>
  <c r="B41" i="1"/>
  <c r="A42" i="1"/>
  <c r="C41" i="1" l="1"/>
  <c r="E41" i="1"/>
  <c r="F41" i="1" s="1"/>
  <c r="D41" i="1"/>
  <c r="B42" i="1"/>
  <c r="A43" i="1"/>
  <c r="E42" i="1" l="1"/>
  <c r="F42" i="1" s="1"/>
  <c r="C42" i="1"/>
  <c r="D42" i="1"/>
  <c r="B43" i="1"/>
  <c r="A44" i="1"/>
  <c r="C43" i="1" l="1"/>
  <c r="E43" i="1"/>
  <c r="F43" i="1" s="1"/>
  <c r="D43" i="1"/>
  <c r="B44" i="1"/>
  <c r="A45" i="1"/>
  <c r="E44" i="1" l="1"/>
  <c r="F44" i="1" s="1"/>
  <c r="C44" i="1"/>
  <c r="D44" i="1"/>
  <c r="B45" i="1"/>
  <c r="A46" i="1"/>
  <c r="C45" i="1" l="1"/>
  <c r="E45" i="1"/>
  <c r="F45" i="1" s="1"/>
  <c r="D45" i="1"/>
  <c r="B46" i="1"/>
  <c r="A47" i="1"/>
  <c r="E46" i="1" l="1"/>
  <c r="F46" i="1" s="1"/>
  <c r="C46" i="1"/>
  <c r="D46" i="1"/>
  <c r="B47" i="1"/>
  <c r="A48" i="1"/>
  <c r="C47" i="1" l="1"/>
  <c r="E47" i="1"/>
  <c r="F47" i="1" s="1"/>
  <c r="D47" i="1"/>
  <c r="B48" i="1"/>
  <c r="A49" i="1"/>
  <c r="B49" i="1" l="1"/>
  <c r="A50" i="1"/>
  <c r="E48" i="1"/>
  <c r="F48" i="1" s="1"/>
  <c r="C48" i="1"/>
  <c r="D48" i="1"/>
  <c r="C49" i="1" l="1"/>
  <c r="E49" i="1"/>
  <c r="F49" i="1" s="1"/>
  <c r="D49" i="1"/>
  <c r="B50" i="1"/>
  <c r="A51" i="1"/>
  <c r="E50" i="1" l="1"/>
  <c r="F50" i="1" s="1"/>
  <c r="C50" i="1"/>
  <c r="D50" i="1"/>
  <c r="B51" i="1"/>
  <c r="A52" i="1"/>
  <c r="C51" i="1" l="1"/>
  <c r="E51" i="1"/>
  <c r="F51" i="1" s="1"/>
  <c r="D51" i="1"/>
  <c r="B52" i="1"/>
  <c r="A53" i="1"/>
  <c r="E52" i="1" l="1"/>
  <c r="F52" i="1" s="1"/>
  <c r="C52" i="1"/>
  <c r="D52" i="1"/>
  <c r="B53" i="1"/>
  <c r="A54" i="1"/>
  <c r="C53" i="1" l="1"/>
  <c r="E53" i="1"/>
  <c r="F53" i="1" s="1"/>
  <c r="D53" i="1"/>
  <c r="B54" i="1"/>
  <c r="A55" i="1"/>
  <c r="E54" i="1" l="1"/>
  <c r="F54" i="1" s="1"/>
  <c r="C54" i="1"/>
  <c r="D54" i="1"/>
  <c r="B55" i="1"/>
  <c r="A56" i="1"/>
  <c r="C55" i="1" l="1"/>
  <c r="E55" i="1"/>
  <c r="F55" i="1" s="1"/>
  <c r="D55" i="1"/>
  <c r="B56" i="1"/>
  <c r="A57" i="1"/>
  <c r="E56" i="1" l="1"/>
  <c r="F56" i="1" s="1"/>
  <c r="C56" i="1"/>
  <c r="D56" i="1"/>
  <c r="B57" i="1"/>
  <c r="A58" i="1"/>
  <c r="C57" i="1" l="1"/>
  <c r="E57" i="1"/>
  <c r="F57" i="1" s="1"/>
  <c r="D57" i="1"/>
  <c r="B58" i="1"/>
  <c r="A59" i="1"/>
  <c r="E58" i="1" l="1"/>
  <c r="F58" i="1" s="1"/>
  <c r="C58" i="1"/>
  <c r="D58" i="1"/>
  <c r="B59" i="1"/>
  <c r="A60" i="1"/>
  <c r="C59" i="1" l="1"/>
  <c r="E59" i="1"/>
  <c r="F59" i="1" s="1"/>
  <c r="D59" i="1"/>
  <c r="B60" i="1"/>
  <c r="A61" i="1"/>
  <c r="E60" i="1" l="1"/>
  <c r="F60" i="1" s="1"/>
  <c r="C60" i="1"/>
  <c r="D60" i="1"/>
  <c r="B61" i="1"/>
  <c r="A62" i="1"/>
  <c r="C61" i="1" l="1"/>
  <c r="E61" i="1"/>
  <c r="F61" i="1" s="1"/>
  <c r="D61" i="1"/>
  <c r="B62" i="1"/>
  <c r="A63" i="1"/>
  <c r="E62" i="1" l="1"/>
  <c r="F62" i="1" s="1"/>
  <c r="C62" i="1"/>
  <c r="D62" i="1"/>
  <c r="B63" i="1"/>
  <c r="A64" i="1"/>
  <c r="C63" i="1" l="1"/>
  <c r="E63" i="1"/>
  <c r="F63" i="1" s="1"/>
  <c r="D63" i="1"/>
  <c r="B64" i="1"/>
  <c r="A65" i="1"/>
  <c r="B65" i="1" l="1"/>
  <c r="A66" i="1"/>
  <c r="E64" i="1"/>
  <c r="F64" i="1" s="1"/>
  <c r="C64" i="1"/>
  <c r="D64" i="1"/>
  <c r="C65" i="1" l="1"/>
  <c r="E65" i="1"/>
  <c r="F65" i="1" s="1"/>
  <c r="D65" i="1"/>
  <c r="B66" i="1"/>
  <c r="A67" i="1"/>
  <c r="E66" i="1" l="1"/>
  <c r="F66" i="1" s="1"/>
  <c r="C66" i="1"/>
  <c r="D66" i="1"/>
  <c r="B67" i="1"/>
  <c r="A68" i="1"/>
  <c r="C67" i="1" l="1"/>
  <c r="E67" i="1"/>
  <c r="F67" i="1" s="1"/>
  <c r="D67" i="1"/>
  <c r="B68" i="1"/>
  <c r="A69" i="1"/>
  <c r="B69" i="1" l="1"/>
  <c r="A70" i="1"/>
  <c r="E68" i="1"/>
  <c r="F68" i="1" s="1"/>
  <c r="C68" i="1"/>
  <c r="D68" i="1"/>
  <c r="C69" i="1" l="1"/>
  <c r="E69" i="1"/>
  <c r="F69" i="1" s="1"/>
  <c r="D69" i="1"/>
  <c r="B70" i="1"/>
  <c r="A71" i="1"/>
  <c r="E70" i="1" l="1"/>
  <c r="F70" i="1" s="1"/>
  <c r="C70" i="1"/>
  <c r="D70" i="1"/>
  <c r="B71" i="1"/>
  <c r="A72" i="1"/>
  <c r="C71" i="1" l="1"/>
  <c r="E71" i="1"/>
  <c r="F71" i="1" s="1"/>
  <c r="D71" i="1"/>
  <c r="B72" i="1"/>
  <c r="A73" i="1"/>
  <c r="E72" i="1" l="1"/>
  <c r="F72" i="1" s="1"/>
  <c r="C72" i="1"/>
  <c r="D72" i="1"/>
  <c r="B73" i="1"/>
  <c r="A74" i="1"/>
  <c r="C73" i="1" l="1"/>
  <c r="E73" i="1"/>
  <c r="F73" i="1" s="1"/>
  <c r="D73" i="1"/>
  <c r="B74" i="1"/>
  <c r="A75" i="1"/>
  <c r="E74" i="1" l="1"/>
  <c r="F74" i="1" s="1"/>
  <c r="C74" i="1"/>
  <c r="D74" i="1"/>
  <c r="B75" i="1"/>
  <c r="A76" i="1"/>
  <c r="C75" i="1" l="1"/>
  <c r="E75" i="1"/>
  <c r="F75" i="1" s="1"/>
  <c r="D75" i="1"/>
  <c r="B76" i="1"/>
  <c r="A77" i="1"/>
  <c r="E76" i="1" l="1"/>
  <c r="F76" i="1" s="1"/>
  <c r="C76" i="1"/>
  <c r="D76" i="1"/>
  <c r="B77" i="1"/>
  <c r="A78" i="1"/>
  <c r="C77" i="1" l="1"/>
  <c r="E77" i="1"/>
  <c r="F77" i="1" s="1"/>
  <c r="D77" i="1"/>
  <c r="B78" i="1"/>
  <c r="A79" i="1"/>
  <c r="E78" i="1" l="1"/>
  <c r="F78" i="1" s="1"/>
  <c r="C78" i="1"/>
  <c r="D78" i="1"/>
  <c r="B79" i="1"/>
  <c r="A80" i="1"/>
  <c r="C79" i="1" l="1"/>
  <c r="E79" i="1"/>
  <c r="F79" i="1" s="1"/>
  <c r="D79" i="1"/>
  <c r="B80" i="1"/>
  <c r="A81" i="1"/>
  <c r="E80" i="1" l="1"/>
  <c r="F80" i="1" s="1"/>
  <c r="C80" i="1"/>
  <c r="D80" i="1"/>
  <c r="B81" i="1"/>
  <c r="A82" i="1"/>
  <c r="B82" i="1" l="1"/>
  <c r="A83" i="1"/>
  <c r="C81" i="1"/>
  <c r="E81" i="1"/>
  <c r="F81" i="1" s="1"/>
  <c r="D81" i="1"/>
  <c r="E82" i="1" l="1"/>
  <c r="F82" i="1" s="1"/>
  <c r="C82" i="1"/>
  <c r="D82" i="1"/>
  <c r="B83" i="1"/>
  <c r="A84" i="1"/>
  <c r="E83" i="1" l="1"/>
  <c r="F83" i="1" s="1"/>
  <c r="C83" i="1"/>
  <c r="D83" i="1"/>
  <c r="B84" i="1"/>
  <c r="A85" i="1"/>
  <c r="E84" i="1" l="1"/>
  <c r="F84" i="1" s="1"/>
  <c r="C84" i="1"/>
  <c r="D84" i="1"/>
  <c r="B85" i="1"/>
  <c r="A86" i="1"/>
  <c r="E85" i="1" l="1"/>
  <c r="F85" i="1" s="1"/>
  <c r="C85" i="1"/>
  <c r="D85" i="1"/>
  <c r="B86" i="1"/>
  <c r="A87" i="1"/>
  <c r="B87" i="1" l="1"/>
  <c r="A88" i="1"/>
  <c r="C86" i="1"/>
  <c r="E86" i="1"/>
  <c r="F86" i="1" s="1"/>
  <c r="D86" i="1"/>
  <c r="C87" i="1" l="1"/>
  <c r="E87" i="1"/>
  <c r="F87" i="1" s="1"/>
  <c r="D87" i="1"/>
  <c r="B88" i="1"/>
  <c r="A89" i="1"/>
  <c r="C88" i="1" l="1"/>
  <c r="E88" i="1"/>
  <c r="F88" i="1" s="1"/>
  <c r="D88" i="1"/>
  <c r="B89" i="1"/>
  <c r="A90" i="1"/>
  <c r="C89" i="1" l="1"/>
  <c r="E89" i="1"/>
  <c r="F89" i="1" s="1"/>
  <c r="D89" i="1"/>
  <c r="B90" i="1"/>
  <c r="A91" i="1"/>
  <c r="E90" i="1" l="1"/>
  <c r="F90" i="1" s="1"/>
  <c r="C90" i="1"/>
  <c r="D90" i="1"/>
  <c r="B91" i="1"/>
  <c r="A92" i="1"/>
  <c r="E91" i="1" l="1"/>
  <c r="F91" i="1" s="1"/>
  <c r="C91" i="1"/>
  <c r="D91" i="1"/>
  <c r="B92" i="1"/>
  <c r="A93" i="1"/>
  <c r="C92" i="1" l="1"/>
  <c r="E92" i="1"/>
  <c r="F92" i="1" s="1"/>
  <c r="D92" i="1"/>
  <c r="B93" i="1"/>
  <c r="A94" i="1"/>
  <c r="C93" i="1" l="1"/>
  <c r="E93" i="1"/>
  <c r="F93" i="1" s="1"/>
  <c r="D93" i="1"/>
  <c r="B94" i="1"/>
  <c r="A95" i="1"/>
  <c r="E94" i="1" l="1"/>
  <c r="F94" i="1" s="1"/>
  <c r="C94" i="1"/>
  <c r="D94" i="1"/>
  <c r="B95" i="1"/>
  <c r="A96" i="1"/>
  <c r="E95" i="1" l="1"/>
  <c r="F95" i="1" s="1"/>
  <c r="C95" i="1"/>
  <c r="D95" i="1"/>
  <c r="B96" i="1"/>
  <c r="A97" i="1"/>
  <c r="C96" i="1" l="1"/>
  <c r="E96" i="1"/>
  <c r="F96" i="1" s="1"/>
  <c r="D96" i="1"/>
  <c r="B97" i="1"/>
  <c r="A98" i="1"/>
  <c r="E97" i="1" l="1"/>
  <c r="F97" i="1" s="1"/>
  <c r="C97" i="1"/>
  <c r="D97" i="1"/>
  <c r="B98" i="1"/>
  <c r="A99" i="1"/>
  <c r="C98" i="1" l="1"/>
  <c r="E98" i="1"/>
  <c r="F98" i="1" s="1"/>
  <c r="D98" i="1"/>
  <c r="B99" i="1"/>
  <c r="A100" i="1"/>
  <c r="C99" i="1" l="1"/>
  <c r="E99" i="1"/>
  <c r="F99" i="1" s="1"/>
  <c r="D99" i="1"/>
  <c r="B100" i="1"/>
  <c r="A101" i="1"/>
  <c r="E100" i="1" l="1"/>
  <c r="F100" i="1" s="1"/>
  <c r="C100" i="1"/>
  <c r="D100" i="1"/>
  <c r="A102" i="1"/>
  <c r="B101" i="1"/>
  <c r="C101" i="1" l="1"/>
  <c r="D101" i="1"/>
  <c r="E101" i="1"/>
  <c r="F101" i="1" s="1"/>
  <c r="A103" i="1"/>
  <c r="B102" i="1"/>
  <c r="D102" i="1" l="1"/>
  <c r="C102" i="1"/>
  <c r="E102" i="1"/>
  <c r="F102" i="1" s="1"/>
  <c r="B103" i="1"/>
  <c r="A104" i="1"/>
  <c r="E103" i="1" l="1"/>
  <c r="F103" i="1" s="1"/>
  <c r="D103" i="1"/>
  <c r="C103" i="1"/>
  <c r="A105" i="1"/>
  <c r="B105" i="1" s="1"/>
  <c r="B104" i="1"/>
  <c r="C104" i="1" l="1"/>
  <c r="D104" i="1"/>
  <c r="E104" i="1"/>
  <c r="F104" i="1" s="1"/>
  <c r="E105" i="1"/>
  <c r="F105" i="1" s="1"/>
  <c r="D105" i="1"/>
  <c r="C105" i="1"/>
</calcChain>
</file>

<file path=xl/sharedStrings.xml><?xml version="1.0" encoding="utf-8"?>
<sst xmlns="http://schemas.openxmlformats.org/spreadsheetml/2006/main" count="75" uniqueCount="68">
  <si>
    <t>kg</t>
  </si>
  <si>
    <t>ft</t>
  </si>
  <si>
    <t>lb</t>
  </si>
  <si>
    <t>m</t>
  </si>
  <si>
    <t xml:space="preserve">One usable password is </t>
  </si>
  <si>
    <t>AAAABABBAAA&gt;</t>
  </si>
  <si>
    <t>Pr =-29.15+2,1*ln(m*v^5.115)</t>
  </si>
  <si>
    <t>0.001&lt;m&lt;0.1</t>
  </si>
  <si>
    <t>Pr =</t>
  </si>
  <si>
    <t>Pr =-17.56+5,3*ln(0.5*m^2)</t>
  </si>
  <si>
    <t>0.1&lt;m&lt;4.5</t>
  </si>
  <si>
    <t>Pr=-13.19+10.54*ln(v)</t>
  </si>
  <si>
    <t>m &gt; 4.5</t>
  </si>
  <si>
    <t>Kgs</t>
  </si>
  <si>
    <t>Lbs</t>
  </si>
  <si>
    <t>Yükseklik</t>
  </si>
  <si>
    <t>Ağırlık</t>
  </si>
  <si>
    <t>Ölümcül</t>
  </si>
  <si>
    <t>Olası Sonuç</t>
  </si>
  <si>
    <t xml:space="preserve">  Jul (Joule)</t>
  </si>
  <si>
    <t>Yüksek</t>
  </si>
  <si>
    <t>Orta</t>
  </si>
  <si>
    <t>Hafif</t>
  </si>
  <si>
    <t>ANAHTAR</t>
  </si>
  <si>
    <t>AÇIKLAMA</t>
  </si>
  <si>
    <t>Kullanıcılar için Önemli Bilgiler</t>
  </si>
  <si>
    <r>
      <rPr>
        <b/>
        <sz val="10"/>
        <color rgb="FFFF0000"/>
        <rFont val="Arial"/>
        <family val="2"/>
      </rPr>
      <t>GRAFİK İŞLEVSELLİĞİ:</t>
    </r>
    <r>
      <rPr>
        <sz val="10"/>
        <rFont val="Arial"/>
        <family val="2"/>
      </rPr>
      <t xml:space="preserve"> Tam fonksiyonelliği elde etmek için lütfen istendiğinde </t>
    </r>
    <r>
      <rPr>
        <b/>
        <u/>
        <sz val="10"/>
        <rFont val="Arial"/>
        <family val="2"/>
      </rPr>
      <t>İçeriği Etkinleştirin</t>
    </r>
    <r>
      <rPr>
        <sz val="10"/>
        <rFont val="Arial"/>
        <family val="2"/>
      </rPr>
      <t>. Bilgi olarak, bu çalışma kitabında uygulanabilir olduğu durumlarda en yüksek Ağırlık (lb) eksenini yeniden ölçeklendirmek için tek bir Makro kullanılmıştır.</t>
    </r>
  </si>
  <si>
    <r>
      <rPr>
        <b/>
        <sz val="9"/>
        <rFont val="Arial"/>
        <family val="2"/>
      </rPr>
      <t>ÖLÜMCÜL:</t>
    </r>
    <r>
      <rPr>
        <sz val="9"/>
        <rFont val="Arial"/>
        <family val="2"/>
      </rPr>
      <t xml:space="preserve"> Bir yaralanma veya travma sonucu ölüm.</t>
    </r>
  </si>
  <si>
    <r>
      <rPr>
        <b/>
        <sz val="9"/>
        <rFont val="Arial"/>
        <family val="2"/>
      </rPr>
      <t>YÜKSEK:</t>
    </r>
    <r>
      <rPr>
        <sz val="9"/>
        <rFont val="Arial"/>
        <family val="2"/>
      </rPr>
      <t xml:space="preserve"> Kayıp Zamanlı Olay (LTI). Meydana geldiği gün veya vardiyanının dışında işten uzak kalınan herhangi bir süre kaybına neden olan ölümcül olmayan travmatik yaralanma. İşten Uzak Kalma Vakası olarak da adlandırılır.</t>
    </r>
  </si>
  <si>
    <r>
      <rPr>
        <b/>
        <sz val="9"/>
        <rFont val="Arial"/>
        <family val="2"/>
      </rPr>
      <t>HAFİF:</t>
    </r>
    <r>
      <rPr>
        <sz val="9"/>
        <rFont val="Arial"/>
        <family val="2"/>
      </rPr>
      <t xml:space="preserve"> İlk Yardımlı Olay (FAC). Sınırlı yaralanma veya yaralanma yok. Tedavi ilk yardımla sınırlı olabilir.</t>
    </r>
  </si>
  <si>
    <r>
      <rPr>
        <b/>
        <sz val="10"/>
        <rFont val="Arial"/>
        <family val="2"/>
      </rPr>
      <t>NOT:</t>
    </r>
    <r>
      <rPr>
        <sz val="10"/>
        <rFont val="Arial"/>
        <family val="2"/>
      </rPr>
      <t xml:space="preserve"> Yukarıdaki grafikte yalnızca görsel amaçlı bir ‘olay’ simgesi görüntülenmektedir ve eksen 15m yükseklik ve 10kg ağırlık ile sınırlandırılmıştır. 
          Sayfanın üst kısmındaki </t>
    </r>
    <r>
      <rPr>
        <b/>
        <u/>
        <sz val="10"/>
        <rFont val="Arial"/>
        <family val="2"/>
      </rPr>
      <t>Potansiyel Sonuç Hesaplayıcı</t>
    </r>
    <r>
      <rPr>
        <sz val="10"/>
        <rFont val="Arial"/>
        <family val="2"/>
      </rPr>
      <t xml:space="preserve"> paneli, tüm girdi değerleri için doğru bir sonuç görüntüler.</t>
    </r>
  </si>
  <si>
    <t>Kullanıcılar için Ek Bilgiler</t>
  </si>
  <si>
    <t>HESAPLAYICININ AMACI</t>
  </si>
  <si>
    <t>BU HESAPLAYICIYI KULLANIRKEN DİKKAT EDİLMESİ GEREKENLER</t>
  </si>
  <si>
    <t>JOULE VE 40 JOULE KURALI</t>
  </si>
  <si>
    <t>Ayrıntılı bilgi almak veya DROPS hakkında daha fazla bilgi edinmek için www.dropsonline.org adresini ziyaret edebilir veya admin@dropsonline.org adresine e-posta gönderebilirsiniz.</t>
  </si>
  <si>
    <t>Notlar</t>
  </si>
  <si>
    <t>Olasılık verileri aşağıdaki gibidir</t>
  </si>
  <si>
    <t>Güvenli</t>
  </si>
  <si>
    <t>Yüksek (99% ölüm)</t>
  </si>
  <si>
    <t>Orta (21% ölüm)</t>
  </si>
  <si>
    <t>Güvenli (&lt;0.1% ölüm)</t>
  </si>
  <si>
    <t>Olasılık fonksiyonu, maruz kalma ile sonucun ortaya çıkma olasılığı arasındaki ilişkiyi gösterir</t>
  </si>
  <si>
    <t>Orta olasılık veri kategorisi, Kayıt Altına Alınabilir Olay eşiğini tanımlamak için kullanılmıştır</t>
  </si>
  <si>
    <t>Yüksek olasılık veri kategorisi ölümlü kaza eşiği tanımlamak için kullanılmıştır</t>
  </si>
  <si>
    <t>Güvenli olasılık veri kategorisi, Kaydedilebilir/İlk Yardımlı Olay eşiğini tanımlamak için kullanılmıştır</t>
  </si>
  <si>
    <r>
      <rPr>
        <b/>
        <sz val="9"/>
        <rFont val="Arial"/>
        <family val="2"/>
      </rPr>
      <t>ORTA:</t>
    </r>
    <r>
      <rPr>
        <sz val="9"/>
        <rFont val="Arial"/>
        <family val="2"/>
      </rPr>
      <t xml:space="preserve"> Tıbbi Tedavi Olayı (MTC). Ölüm, İşten uzak kalma gerektiren olay, kısıtlı çalışma veya iş transferi içermeyen ve çalışanın ilk yardımın ötesinde tıbbi tedavi gördüğü işle ilgili bir yaralanma.</t>
    </r>
  </si>
  <si>
    <t>DAWFC = İşten Uzak Kalma Gerektiren Olay</t>
  </si>
  <si>
    <t>Gelecekteki revizyonlar için, 7.00, 4.20 ve 2.50 hedef değerlerine "hedef arama" fonksiyonu kullanılarak daha doğru bir şekilde ulaşılabilir</t>
  </si>
  <si>
    <t>En iyi uyum eğrileri, 0,1 kg ve üzeri ağırlık değerleri kullanılarak verilere uyarlanmıştır ve bu nedenle odak noktası kafatası kırıklarıdır.</t>
  </si>
  <si>
    <t>Sınıflandırmalar arasındaki eşik değerler, " olasılık" verilerine en iyi uyum eğrileriyle tanımlanır</t>
  </si>
  <si>
    <t>En iyi uyum eğrileri, 0,1 ila 1,0 kg aralığındaki kütle için “sınırlı veri” olarak sunulmuştur</t>
  </si>
  <si>
    <t>En iyi uyum eğrileri, 1,0 ila 10,0 kg aralığındaki kütle için “tam veri” olarak sunulmuştur</t>
  </si>
  <si>
    <t>En iyi uyum eğrileri yükseklik= A*kütle^B biçiminde sunulur</t>
  </si>
  <si>
    <t>Burada m, kütleyi (kg cinsinden), v ise hızı (metre/saniye cinsinden) temsil eder. Potansiyel enerjinin (m × g × h) hiçbir kayıp olmaksızın tamamen kinetik enerjiye (½ × m × v²) dönüştüğü varsayımıyla türetilmiştir. Bu varsayıma göre formül: v² = 2 × g × h şeklini alır.</t>
  </si>
  <si>
    <t>En iyi uyum eğrileri 7.00, 4.20 ve 2.50 hedeflerine tam olarak ulaşmayan verilere uyarlanmıştır, ancak DROPS Hesaplayıcı kartıyla eşleştiği için bu grafik için yeniden üretilmiştir.</t>
  </si>
  <si>
    <t>sınırlı veri</t>
  </si>
  <si>
    <t>tam veri</t>
  </si>
  <si>
    <r>
      <t xml:space="preserve">Türkçeye çevirisi </t>
    </r>
    <r>
      <rPr>
        <b/>
        <sz val="10"/>
        <rFont val="Arial"/>
        <family val="2"/>
      </rPr>
      <t>Fatih Özcan (isgTurkiye.com)</t>
    </r>
    <r>
      <rPr>
        <sz val="10"/>
        <rFont val="Arial"/>
        <family val="2"/>
      </rPr>
      <t xml:space="preserve"> tarafından yapılmıştır.</t>
    </r>
  </si>
  <si>
    <r>
      <t xml:space="preserve">Türkçeye çevirisi </t>
    </r>
    <r>
      <rPr>
        <b/>
        <sz val="10"/>
        <color theme="0"/>
        <rFont val="Arial"/>
        <family val="2"/>
      </rPr>
      <t>Fatih Özcan (isgTurkiye.com)</t>
    </r>
    <r>
      <rPr>
        <sz val="10"/>
        <color theme="0"/>
        <rFont val="Arial"/>
        <family val="2"/>
      </rPr>
      <t xml:space="preserve"> tarafından yapılmıştır.</t>
    </r>
  </si>
  <si>
    <r>
      <rPr>
        <b/>
        <sz val="10"/>
        <color rgb="FFFF0000"/>
        <rFont val="Arial"/>
        <family val="2"/>
      </rPr>
      <t>HESAPLAYICI VARSAYIMLARI:</t>
    </r>
    <r>
      <rPr>
        <sz val="10"/>
        <rFont val="Arial"/>
        <family val="2"/>
      </rPr>
      <t xml:space="preserve"> Hesaplayıcı, tam KKD giyildiğini ve cismin </t>
    </r>
    <r>
      <rPr>
        <b/>
        <u/>
        <sz val="10"/>
        <rFont val="Arial"/>
        <family val="2"/>
      </rPr>
      <t>keskin kenarlı olmadığını</t>
    </r>
    <r>
      <rPr>
        <sz val="10"/>
        <rFont val="Arial"/>
        <family val="2"/>
      </rPr>
      <t xml:space="preserve"> varsayar (keskin kenarlar sonucu kötüleştirebilir).</t>
    </r>
  </si>
  <si>
    <r>
      <rPr>
        <b/>
        <sz val="10"/>
        <color rgb="FFFF0000"/>
        <rFont val="Arial"/>
        <family val="2"/>
      </rPr>
      <t>HESAPLAYICI DOĞRULUĞU:</t>
    </r>
    <r>
      <rPr>
        <sz val="10"/>
        <rFont val="Arial"/>
        <family val="2"/>
      </rPr>
      <t xml:space="preserve"> DROPS Hesaplayıcı yalnızca bir </t>
    </r>
    <r>
      <rPr>
        <b/>
        <u/>
        <sz val="10"/>
        <rFont val="Arial"/>
        <family val="2"/>
      </rPr>
      <t>rehberdir</t>
    </r>
    <r>
      <rPr>
        <sz val="10"/>
        <rFont val="Arial"/>
        <family val="2"/>
      </rPr>
      <t xml:space="preserve"> ve düşen bir cismin potansiyel ciddiyeti hakkında genel bir fikir vermeyi amaçlamaktadır. Detaylı ve spesifik bir risk değerlendirmesi her zaman potansiyel şiddetin daha doğru bir şekilde hesaplanmasını sağlayacaktır.</t>
    </r>
  </si>
  <si>
    <r>
      <rPr>
        <b/>
        <sz val="10"/>
        <rFont val="Arial"/>
        <family val="2"/>
      </rPr>
      <t xml:space="preserve">Potansiyel şiddet seviyesini belirlemek için görev planlaması / risk değerlendirmesi sırasında kullanılmak üzere tasarlanmıştır. </t>
    </r>
    <r>
      <rPr>
        <sz val="10"/>
        <rFont val="Arial"/>
        <family val="2"/>
      </rPr>
      <t>Ayrıca, gerçek bir düşen cisim olayının potansiyel sonucunu belirlemek için raporlama süreçlerinde de kullanılmaktadır. Ayrıca, yüksekte sabitlenecek öğeler için konumlandırma, sabitleme ve bağlantı parçası gereksinimlerini ele almak için tasarım ve üretim sırasında da dikkate alınabilir.</t>
    </r>
  </si>
  <si>
    <t xml:space="preserve">     • Hafif cisim (&lt;0,1 kg) önemli bir etken, cismin deriyi delmesi ve dokuya/organik fonksiyonlara zarar vermesidir.
     • Hesaplayıcı keskin olmayan bir cismin çarpacağını varsayar, bu nedenle kırık cam, metal parçaları vb. ile uyumlu değildir.
     • Hesaplamada baret, güvenlik botları ve göz koruması gibi standart KKD'lerin kullanıldığı varsayılmaktadır.
     • Yüksekliği belirlerken, bir bireyin boyunu çıkarmayın, katı zemine / zemin seviyesine düşme mesafesini ölçün.
     • DROPS Hesaplayıcı ve diğer benzer araçlar yalnızca olası sonuçların genel bir göstergesini sunan kılavuzlardır - kesin bir tahmin değildirler.
     • Gerçekte, yüksekten düşen küçük bir cisim bile ölümcül olabilir.</t>
  </si>
  <si>
    <t>Joule, bir metrelik mesafede bir Newton'luk kuvvetin yaptığı işe eşit olan enerji birimidir. Düşen cisimler açısından, 40 Joule veya daha fazla düşme enerjisine ulaşan herhangi bir keskin olmayan cismin, korumasız (örneğin KKD olmadan) bir insan vücuduna çarpması durumunda kayıtlara geçecek bir olaya veya daha kötüsüne neden olabileceği kabul edilmektedir. 
Örneğin, 27m'den düşen 200g Makine Cıvatası = 53 Joule (0,2[kg] x 27[m] x 9,8[g] = 53J). Not: [g] Yerçekimi İvmesi 9.8066m/s²</t>
  </si>
  <si>
    <r>
      <rPr>
        <b/>
        <sz val="10"/>
        <rFont val="Arial"/>
        <family val="2"/>
      </rPr>
      <t xml:space="preserve">Bu Hesaplayıcı, düşen bir cismin potansiyel sonuçlarının sınıflandırılmasında ortak bir ölçüt sağlar. </t>
    </r>
    <r>
      <rPr>
        <sz val="10"/>
        <rFont val="Arial"/>
        <family val="2"/>
      </rPr>
      <t>Bir dizi benzer araçtan biri olan DROPS Hesaplayıcı, DROPS Çalışma Grubu tarafından onaylanmış ve HSE Kuruluşları tarafından kabul edilmiştir. Diğer “hesaplayıcılar” mevcut olsa da, hepsi aynı prensibi takip eder - olası sonuçlarını belirlemek için düşen bir cismin kütlesini düştüğü mesafeye karşı çizer.</t>
    </r>
  </si>
  <si>
    <t>Düşen cisim sınıflandırması, cismin ağırlığı ve düştüğü yüksekliğe göre tanımlanır</t>
  </si>
  <si>
    <t>Düşen Cisim Potansiyel Risk Hesaplayıcı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</si>
</sst>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23" x14ac:knownFonts="1">
    <font>
      <sz val="10"/>
      <name val="Arial"/>
      <family val="2"/>
    </font>
    <font>
      <sz val="10"/>
      <name val="Arial"/>
      <family val="2"/>
    </font>
    <font>
      <sz val="10"/>
      <name val="Arial"/>
      <family val="2"/>
    </font>
    <font>
      <sz val="9"/>
      <name val="Arial"/>
      <family val="2"/>
    </font>
    <font>
      <sz val="10"/>
      <color indexed="12"/>
      <name val="Arial"/>
      <family val="2"/>
    </font>
    <font>
      <sz val="9"/>
      <color indexed="12"/>
      <name val="Arial"/>
      <family val="2"/>
    </font>
    <font>
      <sz val="10"/>
      <color indexed="9"/>
      <name val="Arial"/>
      <family val="2"/>
    </font>
    <font>
      <i/>
      <sz val="10"/>
      <name val="Arial"/>
      <family val="2"/>
    </font>
    <font>
      <sz val="10"/>
      <color indexed="10"/>
      <name val="Arial"/>
      <family val="2"/>
    </font>
    <font>
      <sz val="10"/>
      <name val="Arial"/>
      <family val="2"/>
    </font>
    <font>
      <b/>
      <sz val="10"/>
      <name val="Tahoma"/>
      <family val="2"/>
    </font>
    <font>
      <sz val="10"/>
      <color indexed="44"/>
      <name val="Arial"/>
      <family val="2"/>
    </font>
    <font>
      <sz val="10"/>
      <name val="Arial"/>
      <family val="2"/>
    </font>
    <font>
      <b/>
      <sz val="10"/>
      <name val="Arial"/>
      <family val="2"/>
    </font>
    <font>
      <sz val="10"/>
      <name val="Arial"/>
      <family val="2"/>
    </font>
    <font>
      <b/>
      <sz val="10"/>
      <color theme="0"/>
      <name val="Tahoma"/>
      <family val="2"/>
    </font>
    <font>
      <b/>
      <u/>
      <sz val="10"/>
      <name val="Arial"/>
      <family val="2"/>
    </font>
    <font>
      <b/>
      <sz val="10"/>
      <color rgb="FFFF0000"/>
      <name val="Arial"/>
      <family val="2"/>
    </font>
    <font>
      <b/>
      <sz val="8"/>
      <name val="Arial"/>
      <family val="2"/>
    </font>
    <font>
      <b/>
      <sz val="9"/>
      <name val="Arial"/>
      <family val="2"/>
    </font>
    <font>
      <sz val="10"/>
      <color theme="1" tint="4.9989318521683403E-2"/>
      <name val="Arial"/>
      <family val="2"/>
    </font>
    <font>
      <b/>
      <sz val="10"/>
      <color theme="0"/>
      <name val="Arial"/>
      <family val="2"/>
    </font>
    <font>
      <sz val="10"/>
      <color theme="0"/>
      <name val="Arial"/>
      <family val="2"/>
    </font>
  </fonts>
  <fills count="12">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4"/>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53"/>
        <bgColor indexed="64"/>
      </patternFill>
    </fill>
    <fill>
      <patternFill patternType="solid">
        <fgColor indexed="10"/>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94">
    <xf numFmtId="0" fontId="0" fillId="0" borderId="0" xfId="0"/>
    <xf numFmtId="0" fontId="2" fillId="0" borderId="0" xfId="0" applyFont="1" applyProtection="1">
      <protection hidden="1"/>
    </xf>
    <xf numFmtId="165" fontId="3" fillId="0" borderId="0" xfId="0" applyNumberFormat="1" applyFont="1" applyAlignment="1">
      <alignment horizontal="center"/>
    </xf>
    <xf numFmtId="0" fontId="6" fillId="0" borderId="0" xfId="0" applyFont="1" applyProtection="1">
      <protection hidden="1"/>
    </xf>
    <xf numFmtId="0" fontId="8" fillId="0" borderId="0" xfId="0" applyFont="1" applyProtection="1">
      <protection hidden="1"/>
    </xf>
    <xf numFmtId="0" fontId="9" fillId="0" borderId="0" xfId="0" applyFont="1" applyProtection="1">
      <protection hidden="1"/>
    </xf>
    <xf numFmtId="0" fontId="9" fillId="0" borderId="0" xfId="0" applyFont="1" applyAlignment="1" applyProtection="1">
      <alignment horizontal="center"/>
      <protection hidden="1"/>
    </xf>
    <xf numFmtId="0" fontId="1" fillId="0" borderId="0" xfId="0" applyFont="1" applyProtection="1">
      <protection hidden="1"/>
    </xf>
    <xf numFmtId="0" fontId="1" fillId="4" borderId="1" xfId="0" applyFont="1" applyFill="1" applyBorder="1" applyProtection="1">
      <protection hidden="1"/>
    </xf>
    <xf numFmtId="0" fontId="1" fillId="4" borderId="2" xfId="0" applyFont="1" applyFill="1" applyBorder="1" applyProtection="1">
      <protection hidden="1"/>
    </xf>
    <xf numFmtId="0" fontId="1" fillId="4" borderId="3" xfId="0" applyFont="1" applyFill="1" applyBorder="1" applyProtection="1">
      <protection hidden="1"/>
    </xf>
    <xf numFmtId="0" fontId="1" fillId="4" borderId="4" xfId="0" applyFont="1" applyFill="1" applyBorder="1" applyProtection="1">
      <protection hidden="1"/>
    </xf>
    <xf numFmtId="0" fontId="1" fillId="4" borderId="0" xfId="0" applyFont="1" applyFill="1" applyProtection="1">
      <protection hidden="1"/>
    </xf>
    <xf numFmtId="0" fontId="1" fillId="4" borderId="5" xfId="0" applyFont="1" applyFill="1" applyBorder="1" applyProtection="1">
      <protection hidden="1"/>
    </xf>
    <xf numFmtId="0" fontId="10" fillId="5" borderId="6" xfId="0" applyFont="1" applyFill="1" applyBorder="1" applyAlignment="1" applyProtection="1">
      <alignment horizontal="left" vertical="center" indent="1"/>
      <protection hidden="1"/>
    </xf>
    <xf numFmtId="0" fontId="10" fillId="6" borderId="7" xfId="0" applyFont="1" applyFill="1" applyBorder="1" applyAlignment="1" applyProtection="1">
      <alignment horizontal="center" vertical="center"/>
      <protection locked="0" hidden="1"/>
    </xf>
    <xf numFmtId="0" fontId="10" fillId="4" borderId="0" xfId="0" applyFont="1" applyFill="1" applyAlignment="1" applyProtection="1">
      <alignment horizontal="left"/>
      <protection hidden="1"/>
    </xf>
    <xf numFmtId="0" fontId="10" fillId="4" borderId="0" xfId="0" applyFont="1" applyFill="1" applyAlignment="1" applyProtection="1">
      <alignment horizontal="center" vertical="center"/>
      <protection hidden="1"/>
    </xf>
    <xf numFmtId="0" fontId="10" fillId="4" borderId="0" xfId="0" applyFont="1" applyFill="1" applyProtection="1">
      <protection hidden="1"/>
    </xf>
    <xf numFmtId="0" fontId="2" fillId="0" borderId="0" xfId="0" applyFont="1" applyAlignment="1" applyProtection="1">
      <alignment vertical="center"/>
      <protection hidden="1"/>
    </xf>
    <xf numFmtId="0" fontId="1" fillId="4" borderId="4" xfId="0" applyFont="1" applyFill="1" applyBorder="1" applyAlignment="1" applyProtection="1">
      <alignment vertical="center"/>
      <protection hidden="1"/>
    </xf>
    <xf numFmtId="0" fontId="1" fillId="4" borderId="0" xfId="0" applyFont="1" applyFill="1" applyAlignment="1" applyProtection="1">
      <alignment vertical="center"/>
      <protection hidden="1"/>
    </xf>
    <xf numFmtId="0" fontId="1" fillId="4" borderId="5" xfId="0" applyFont="1" applyFill="1" applyBorder="1" applyAlignment="1" applyProtection="1">
      <alignment vertical="center"/>
      <protection hidden="1"/>
    </xf>
    <xf numFmtId="0" fontId="10" fillId="5" borderId="8" xfId="0" applyFont="1" applyFill="1" applyBorder="1" applyAlignment="1" applyProtection="1">
      <alignment horizontal="center" vertical="center"/>
      <protection hidden="1"/>
    </xf>
    <xf numFmtId="0" fontId="11" fillId="4" borderId="5" xfId="0" applyFont="1" applyFill="1" applyBorder="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Protection="1">
      <protection hidden="1"/>
    </xf>
    <xf numFmtId="0" fontId="11" fillId="4" borderId="5" xfId="0" applyFont="1" applyFill="1" applyBorder="1" applyProtection="1">
      <protection hidden="1"/>
    </xf>
    <xf numFmtId="0" fontId="1" fillId="4" borderId="9" xfId="0" applyFont="1" applyFill="1" applyBorder="1" applyProtection="1">
      <protection hidden="1"/>
    </xf>
    <xf numFmtId="0" fontId="1" fillId="4" borderId="10" xfId="0" applyFont="1" applyFill="1" applyBorder="1" applyProtection="1">
      <protection hidden="1"/>
    </xf>
    <xf numFmtId="0" fontId="1" fillId="4" borderId="11" xfId="0" applyFont="1" applyFill="1" applyBorder="1" applyProtection="1">
      <protection hidden="1"/>
    </xf>
    <xf numFmtId="0" fontId="13" fillId="0" borderId="0" xfId="0" applyFont="1" applyAlignment="1" applyProtection="1">
      <alignment horizontal="left" vertical="top" wrapText="1"/>
      <protection hidden="1"/>
    </xf>
    <xf numFmtId="0" fontId="14" fillId="0" borderId="0" xfId="0" applyFont="1" applyProtection="1">
      <protection hidden="1"/>
    </xf>
    <xf numFmtId="0" fontId="13" fillId="0" borderId="0" xfId="0" applyFont="1" applyAlignment="1" applyProtection="1">
      <alignment horizontal="left" vertical="center" wrapText="1"/>
      <protection hidden="1"/>
    </xf>
    <xf numFmtId="0" fontId="1" fillId="4" borderId="0" xfId="0" applyFont="1" applyFill="1" applyAlignment="1" applyProtection="1">
      <alignment horizontal="center"/>
      <protection hidden="1"/>
    </xf>
    <xf numFmtId="165" fontId="8" fillId="4" borderId="0" xfId="0" applyNumberFormat="1" applyFont="1" applyFill="1" applyAlignment="1" applyProtection="1">
      <alignment horizontal="center"/>
      <protection hidden="1"/>
    </xf>
    <xf numFmtId="0" fontId="9" fillId="0" borderId="0" xfId="0" applyFont="1"/>
    <xf numFmtId="0" fontId="0" fillId="2" borderId="0" xfId="0" applyFill="1"/>
    <xf numFmtId="0" fontId="0" fillId="7" borderId="0" xfId="0" applyFill="1"/>
    <xf numFmtId="0" fontId="0" fillId="8" borderId="0" xfId="0" applyFill="1"/>
    <xf numFmtId="0" fontId="0" fillId="9" borderId="0" xfId="0" applyFill="1"/>
    <xf numFmtId="0" fontId="10" fillId="5" borderId="15" xfId="0" applyFont="1" applyFill="1" applyBorder="1" applyAlignment="1" applyProtection="1">
      <alignment horizontal="center" vertical="center"/>
      <protection hidden="1"/>
    </xf>
    <xf numFmtId="0" fontId="0" fillId="0" borderId="0" xfId="0" applyAlignment="1">
      <alignment wrapText="1"/>
    </xf>
    <xf numFmtId="0" fontId="18" fillId="0" borderId="0" xfId="0" applyFont="1" applyAlignment="1">
      <alignment wrapText="1"/>
    </xf>
    <xf numFmtId="0" fontId="13" fillId="0" borderId="0" xfId="0" applyFont="1" applyAlignment="1">
      <alignment wrapText="1"/>
    </xf>
    <xf numFmtId="0" fontId="3" fillId="0" borderId="0" xfId="0" applyFont="1" applyAlignment="1">
      <alignment wrapText="1"/>
    </xf>
    <xf numFmtId="2" fontId="13" fillId="11" borderId="6" xfId="0" applyNumberFormat="1" applyFont="1" applyFill="1" applyBorder="1" applyAlignment="1" applyProtection="1">
      <alignment horizontal="center" vertical="center"/>
      <protection hidden="1"/>
    </xf>
    <xf numFmtId="0" fontId="9" fillId="0" borderId="0" xfId="0" applyFont="1" applyAlignment="1" applyProtection="1">
      <alignment vertical="top"/>
      <protection hidden="1"/>
    </xf>
    <xf numFmtId="0" fontId="19" fillId="0" borderId="0" xfId="0" applyFont="1" applyAlignment="1">
      <alignment vertical="top" wrapText="1"/>
    </xf>
    <xf numFmtId="0" fontId="22" fillId="0" borderId="0" xfId="0" applyFont="1" applyProtection="1">
      <protection hidden="1"/>
    </xf>
    <xf numFmtId="0" fontId="0" fillId="0" borderId="0" xfId="0" applyAlignment="1" applyProtection="1">
      <alignment vertical="center"/>
      <protection hidden="1"/>
    </xf>
    <xf numFmtId="164" fontId="4" fillId="0" borderId="0" xfId="0" applyNumberFormat="1" applyFont="1" applyAlignment="1">
      <alignment horizontal="center"/>
    </xf>
    <xf numFmtId="164" fontId="5" fillId="0" borderId="0" xfId="0" applyNumberFormat="1" applyFont="1" applyAlignment="1">
      <alignment horizontal="center"/>
    </xf>
    <xf numFmtId="165" fontId="3" fillId="2" borderId="0" xfId="0" applyNumberFormat="1" applyFont="1" applyFill="1" applyAlignment="1">
      <alignment horizontal="center"/>
    </xf>
    <xf numFmtId="0" fontId="3" fillId="0" borderId="0" xfId="0" applyFont="1"/>
    <xf numFmtId="0" fontId="5" fillId="0" borderId="0" xfId="0" applyFont="1"/>
    <xf numFmtId="166" fontId="0" fillId="0" borderId="0" xfId="0" applyNumberFormat="1"/>
    <xf numFmtId="166" fontId="13" fillId="0" borderId="0" xfId="0" applyNumberFormat="1" applyFont="1"/>
    <xf numFmtId="165" fontId="4" fillId="0" borderId="0" xfId="0" applyNumberFormat="1" applyFont="1" applyAlignment="1">
      <alignment horizontal="center"/>
    </xf>
    <xf numFmtId="2" fontId="3" fillId="0" borderId="0" xfId="0" applyNumberFormat="1" applyFont="1" applyAlignment="1">
      <alignment horizontal="center"/>
    </xf>
    <xf numFmtId="2" fontId="0" fillId="0" borderId="0" xfId="0" applyNumberFormat="1" applyAlignment="1">
      <alignment horizontal="center"/>
    </xf>
    <xf numFmtId="0" fontId="7" fillId="3" borderId="0" xfId="0" applyFont="1" applyFill="1"/>
    <xf numFmtId="0" fontId="3" fillId="3" borderId="0" xfId="0" applyFont="1" applyFill="1"/>
    <xf numFmtId="2" fontId="7" fillId="3" borderId="0" xfId="0" applyNumberFormat="1" applyFont="1" applyFill="1" applyAlignment="1">
      <alignment horizontal="center"/>
    </xf>
    <xf numFmtId="0" fontId="3" fillId="0" borderId="0" xfId="0" applyFont="1" applyAlignment="1">
      <alignment horizontal="right"/>
    </xf>
    <xf numFmtId="2" fontId="5" fillId="2" borderId="0" xfId="0" applyNumberFormat="1" applyFont="1" applyFill="1" applyAlignment="1">
      <alignment horizontal="center"/>
    </xf>
    <xf numFmtId="2" fontId="0" fillId="0" borderId="0" xfId="0" applyNumberFormat="1" applyAlignment="1">
      <alignment horizontal="left"/>
    </xf>
    <xf numFmtId="0" fontId="1" fillId="4" borderId="0" xfId="0" applyFont="1" applyFill="1" applyProtection="1">
      <protection locked="0" hidden="1"/>
    </xf>
    <xf numFmtId="0" fontId="14" fillId="0" borderId="0" xfId="0" applyFont="1" applyProtection="1">
      <protection locked="0" hidden="1"/>
    </xf>
    <xf numFmtId="0" fontId="1" fillId="0" borderId="0" xfId="0" applyFont="1" applyProtection="1">
      <protection locked="0" hidden="1"/>
    </xf>
    <xf numFmtId="0" fontId="9" fillId="0" borderId="0" xfId="0" applyFont="1" applyProtection="1">
      <protection locked="0" hidden="1"/>
    </xf>
    <xf numFmtId="0" fontId="21" fillId="10" borderId="0" xfId="0" applyFont="1" applyFill="1"/>
    <xf numFmtId="0" fontId="20" fillId="10" borderId="0" xfId="0" applyFont="1" applyFill="1"/>
    <xf numFmtId="0" fontId="17" fillId="0" borderId="0" xfId="0" applyFont="1" applyProtection="1">
      <protection hidden="1"/>
    </xf>
    <xf numFmtId="0" fontId="0" fillId="0" borderId="0" xfId="0"/>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pplyProtection="1">
      <alignment horizontal="left" vertical="top" wrapText="1"/>
      <protection hidden="1"/>
    </xf>
    <xf numFmtId="0" fontId="15" fillId="10" borderId="12" xfId="0" applyFont="1" applyFill="1" applyBorder="1" applyAlignment="1" applyProtection="1">
      <alignment horizontal="center" vertical="center"/>
      <protection hidden="1"/>
    </xf>
    <xf numFmtId="0" fontId="10" fillId="10" borderId="13" xfId="0" applyFont="1" applyFill="1" applyBorder="1" applyAlignment="1" applyProtection="1">
      <alignment horizontal="center" vertical="center"/>
      <protection hidden="1"/>
    </xf>
    <xf numFmtId="0" fontId="10" fillId="10" borderId="14" xfId="0" applyFont="1" applyFill="1" applyBorder="1" applyAlignment="1" applyProtection="1">
      <alignment horizontal="center" vertical="center"/>
      <protection hidden="1"/>
    </xf>
    <xf numFmtId="0" fontId="0" fillId="0" borderId="13" xfId="0" applyBorder="1" applyAlignment="1">
      <alignment horizontal="center" vertical="center"/>
    </xf>
    <xf numFmtId="0" fontId="0" fillId="0" borderId="0" xfId="0" applyAlignment="1" applyProtection="1">
      <alignment vertical="center" wrapText="1"/>
      <protection hidden="1"/>
    </xf>
    <xf numFmtId="0" fontId="0" fillId="0" borderId="0" xfId="0" applyAlignment="1">
      <alignment vertical="center" wrapText="1"/>
    </xf>
    <xf numFmtId="0" fontId="0" fillId="0" borderId="0" xfId="0" applyAlignment="1" applyProtection="1">
      <alignment vertical="top" wrapText="1"/>
      <protection hidden="1"/>
    </xf>
    <xf numFmtId="0" fontId="0" fillId="0" borderId="0" xfId="0" applyAlignment="1">
      <alignment vertical="center"/>
    </xf>
    <xf numFmtId="0" fontId="17" fillId="0" borderId="0" xfId="0" applyFont="1" applyAlignment="1">
      <alignment horizontal="left" vertical="top"/>
    </xf>
    <xf numFmtId="0" fontId="0" fillId="0" borderId="0" xfId="0" applyAlignment="1">
      <alignment horizontal="left" vertical="top"/>
    </xf>
    <xf numFmtId="0" fontId="13" fillId="0" borderId="0" xfId="0" applyFont="1" applyAlignment="1" applyProtection="1">
      <alignment horizontal="left" vertical="top"/>
      <protection hidden="1"/>
    </xf>
    <xf numFmtId="0" fontId="0" fillId="0" borderId="0" xfId="0" applyAlignment="1">
      <alignment horizontal="left"/>
    </xf>
    <xf numFmtId="0" fontId="0" fillId="0" borderId="0" xfId="0" applyAlignment="1">
      <alignment horizontal="left" wrapText="1"/>
    </xf>
  </cellXfs>
  <cellStyles count="1">
    <cellStyle name="Normal" xfId="0" builtinId="0"/>
  </cellStyles>
  <dxfs count="4">
    <dxf>
      <font>
        <color auto="1"/>
      </font>
      <fill>
        <patternFill>
          <bgColor rgb="FFFFFF00"/>
        </patternFill>
      </fill>
    </dxf>
    <dxf>
      <fill>
        <patternFill>
          <bgColor rgb="FF00FF00"/>
        </patternFill>
      </fill>
    </dxf>
    <dxf>
      <fill>
        <patternFill>
          <bgColor rgb="FFFF6600"/>
        </patternFill>
      </fill>
    </dxf>
    <dxf>
      <fill>
        <patternFill>
          <bgColor rgb="FFFF0000"/>
        </patternFill>
      </fill>
    </dxf>
  </dxfs>
  <tableStyles count="0" defaultTableStyle="TableStyleMedium9" defaultPivotStyle="PivotStyleLight16"/>
  <colors>
    <mruColors>
      <color rgb="FFFF6600"/>
      <color rgb="FF00FF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4559937194875"/>
          <c:y val="0.17469879518072298"/>
          <c:w val="0.78607875013160389"/>
          <c:h val="0.67771084337349485"/>
        </c:manualLayout>
      </c:layout>
      <c:areaChart>
        <c:grouping val="standard"/>
        <c:varyColors val="0"/>
        <c:ser>
          <c:idx val="4"/>
          <c:order val="0"/>
          <c:tx>
            <c:strRef>
              <c:f>data!$F$14</c:f>
              <c:strCache>
                <c:ptCount val="1"/>
                <c:pt idx="0">
                  <c:v>Ölümcül</c:v>
                </c:pt>
              </c:strCache>
            </c:strRef>
          </c:tx>
          <c:spPr>
            <a:solidFill>
              <a:srgbClr val="FF0000"/>
            </a:solidFill>
            <a:ln w="12700">
              <a:solidFill>
                <a:srgbClr val="000000"/>
              </a:solidFill>
              <a:prstDash val="solid"/>
            </a:ln>
          </c:spPr>
          <c:cat>
            <c:numRef>
              <c:f>data!$B$15:$B$105</c:f>
              <c:numCache>
                <c:formatCode>0.00</c:formatCode>
                <c:ptCount val="91"/>
                <c:pt idx="0">
                  <c:v>1</c:v>
                </c:pt>
                <c:pt idx="1">
                  <c:v>1.1000000000000001</c:v>
                </c:pt>
                <c:pt idx="2">
                  <c:v>1.2</c:v>
                </c:pt>
                <c:pt idx="3">
                  <c:v>1.3</c:v>
                </c:pt>
                <c:pt idx="4">
                  <c:v>1.4000000000000001</c:v>
                </c:pt>
                <c:pt idx="5">
                  <c:v>1.5000000000000002</c:v>
                </c:pt>
                <c:pt idx="6">
                  <c:v>1.6000000000000003</c:v>
                </c:pt>
                <c:pt idx="7">
                  <c:v>1.7000000000000004</c:v>
                </c:pt>
                <c:pt idx="8">
                  <c:v>1.8000000000000005</c:v>
                </c:pt>
                <c:pt idx="9">
                  <c:v>1.9000000000000006</c:v>
                </c:pt>
                <c:pt idx="10">
                  <c:v>2.0000000000000009</c:v>
                </c:pt>
                <c:pt idx="11">
                  <c:v>2.1000000000000005</c:v>
                </c:pt>
                <c:pt idx="12">
                  <c:v>2.2000000000000011</c:v>
                </c:pt>
                <c:pt idx="13">
                  <c:v>2.3000000000000007</c:v>
                </c:pt>
                <c:pt idx="14">
                  <c:v>2.4000000000000012</c:v>
                </c:pt>
                <c:pt idx="15">
                  <c:v>2.5000000000000009</c:v>
                </c:pt>
                <c:pt idx="16">
                  <c:v>2.6000000000000014</c:v>
                </c:pt>
                <c:pt idx="17">
                  <c:v>2.7000000000000011</c:v>
                </c:pt>
                <c:pt idx="18">
                  <c:v>2.8000000000000016</c:v>
                </c:pt>
                <c:pt idx="19">
                  <c:v>2.9000000000000012</c:v>
                </c:pt>
                <c:pt idx="20">
                  <c:v>3.0000000000000018</c:v>
                </c:pt>
                <c:pt idx="21">
                  <c:v>3.1000000000000014</c:v>
                </c:pt>
                <c:pt idx="22">
                  <c:v>3.200000000000002</c:v>
                </c:pt>
                <c:pt idx="23">
                  <c:v>3.3000000000000016</c:v>
                </c:pt>
                <c:pt idx="24">
                  <c:v>3.4000000000000021</c:v>
                </c:pt>
                <c:pt idx="25">
                  <c:v>3.5000000000000018</c:v>
                </c:pt>
                <c:pt idx="26">
                  <c:v>3.6000000000000023</c:v>
                </c:pt>
                <c:pt idx="27">
                  <c:v>3.700000000000002</c:v>
                </c:pt>
                <c:pt idx="28">
                  <c:v>3.8000000000000025</c:v>
                </c:pt>
                <c:pt idx="29">
                  <c:v>3.9000000000000021</c:v>
                </c:pt>
                <c:pt idx="30">
                  <c:v>4.0000000000000027</c:v>
                </c:pt>
                <c:pt idx="31">
                  <c:v>4.1000000000000023</c:v>
                </c:pt>
                <c:pt idx="32">
                  <c:v>4.2000000000000028</c:v>
                </c:pt>
                <c:pt idx="33">
                  <c:v>4.3000000000000025</c:v>
                </c:pt>
                <c:pt idx="34">
                  <c:v>4.400000000000003</c:v>
                </c:pt>
                <c:pt idx="35">
                  <c:v>4.5000000000000027</c:v>
                </c:pt>
                <c:pt idx="36">
                  <c:v>4.6000000000000032</c:v>
                </c:pt>
                <c:pt idx="37">
                  <c:v>4.7000000000000028</c:v>
                </c:pt>
                <c:pt idx="38">
                  <c:v>4.8000000000000034</c:v>
                </c:pt>
                <c:pt idx="39">
                  <c:v>4.900000000000003</c:v>
                </c:pt>
                <c:pt idx="40">
                  <c:v>5.0000000000000036</c:v>
                </c:pt>
                <c:pt idx="41">
                  <c:v>5.1000000000000032</c:v>
                </c:pt>
                <c:pt idx="42">
                  <c:v>5.2000000000000037</c:v>
                </c:pt>
                <c:pt idx="43">
                  <c:v>5.3000000000000034</c:v>
                </c:pt>
                <c:pt idx="44">
                  <c:v>5.4000000000000039</c:v>
                </c:pt>
                <c:pt idx="45">
                  <c:v>5.5000000000000036</c:v>
                </c:pt>
                <c:pt idx="46">
                  <c:v>5.6000000000000041</c:v>
                </c:pt>
                <c:pt idx="47">
                  <c:v>5.7000000000000037</c:v>
                </c:pt>
                <c:pt idx="48">
                  <c:v>5.8000000000000043</c:v>
                </c:pt>
                <c:pt idx="49">
                  <c:v>5.9000000000000039</c:v>
                </c:pt>
                <c:pt idx="50">
                  <c:v>6.0000000000000044</c:v>
                </c:pt>
                <c:pt idx="51">
                  <c:v>6.1000000000000041</c:v>
                </c:pt>
                <c:pt idx="52">
                  <c:v>6.2000000000000046</c:v>
                </c:pt>
                <c:pt idx="53">
                  <c:v>6.3000000000000043</c:v>
                </c:pt>
                <c:pt idx="54">
                  <c:v>6.4000000000000048</c:v>
                </c:pt>
                <c:pt idx="55">
                  <c:v>6.5000000000000044</c:v>
                </c:pt>
                <c:pt idx="56">
                  <c:v>6.600000000000005</c:v>
                </c:pt>
                <c:pt idx="57">
                  <c:v>6.7000000000000046</c:v>
                </c:pt>
                <c:pt idx="58">
                  <c:v>6.8000000000000052</c:v>
                </c:pt>
                <c:pt idx="59">
                  <c:v>6.9000000000000048</c:v>
                </c:pt>
                <c:pt idx="60">
                  <c:v>7.0000000000000053</c:v>
                </c:pt>
                <c:pt idx="61">
                  <c:v>7.100000000000005</c:v>
                </c:pt>
                <c:pt idx="62">
                  <c:v>7.2000000000000055</c:v>
                </c:pt>
                <c:pt idx="63">
                  <c:v>7.3000000000000052</c:v>
                </c:pt>
                <c:pt idx="64">
                  <c:v>7.4000000000000057</c:v>
                </c:pt>
                <c:pt idx="65">
                  <c:v>7.5000000000000053</c:v>
                </c:pt>
                <c:pt idx="66">
                  <c:v>7.6000000000000059</c:v>
                </c:pt>
                <c:pt idx="67">
                  <c:v>7.7000000000000055</c:v>
                </c:pt>
                <c:pt idx="68">
                  <c:v>7.800000000000006</c:v>
                </c:pt>
                <c:pt idx="69">
                  <c:v>7.9000000000000057</c:v>
                </c:pt>
                <c:pt idx="70">
                  <c:v>8.0000000000000053</c:v>
                </c:pt>
                <c:pt idx="71">
                  <c:v>8.1000000000000068</c:v>
                </c:pt>
                <c:pt idx="72">
                  <c:v>8.2000000000000064</c:v>
                </c:pt>
                <c:pt idx="73">
                  <c:v>8.300000000000006</c:v>
                </c:pt>
                <c:pt idx="74">
                  <c:v>8.4000000000000057</c:v>
                </c:pt>
                <c:pt idx="75">
                  <c:v>8.5000000000000071</c:v>
                </c:pt>
                <c:pt idx="76">
                  <c:v>8.6000000000000068</c:v>
                </c:pt>
                <c:pt idx="77">
                  <c:v>8.7000000000000064</c:v>
                </c:pt>
                <c:pt idx="78">
                  <c:v>8.800000000000006</c:v>
                </c:pt>
                <c:pt idx="79">
                  <c:v>8.9000000000000075</c:v>
                </c:pt>
                <c:pt idx="80">
                  <c:v>9.0000000000000071</c:v>
                </c:pt>
                <c:pt idx="81">
                  <c:v>9.1000000000000068</c:v>
                </c:pt>
                <c:pt idx="82">
                  <c:v>9.2000000000000064</c:v>
                </c:pt>
                <c:pt idx="83">
                  <c:v>9.3000000000000078</c:v>
                </c:pt>
                <c:pt idx="84">
                  <c:v>9.4000000000000075</c:v>
                </c:pt>
                <c:pt idx="85">
                  <c:v>9.5000000000000071</c:v>
                </c:pt>
                <c:pt idx="86">
                  <c:v>9.6000000000000068</c:v>
                </c:pt>
                <c:pt idx="87">
                  <c:v>9.7000000000000082</c:v>
                </c:pt>
                <c:pt idx="88">
                  <c:v>9.8000000000000078</c:v>
                </c:pt>
                <c:pt idx="89">
                  <c:v>9.9000000000000075</c:v>
                </c:pt>
                <c:pt idx="90">
                  <c:v>10.000000000000007</c:v>
                </c:pt>
              </c:numCache>
            </c:numRef>
          </c:cat>
          <c:val>
            <c:numRef>
              <c:f>data!$F$15:$F$105</c:f>
              <c:numCache>
                <c:formatCode>0.00</c:formatCode>
                <c:ptCount val="91"/>
                <c:pt idx="0">
                  <c:v>10.550898250965846</c:v>
                </c:pt>
                <c:pt idx="1">
                  <c:v>9.7320648663892744</c:v>
                </c:pt>
                <c:pt idx="2">
                  <c:v>9.0401452977128525</c:v>
                </c:pt>
                <c:pt idx="3">
                  <c:v>8.4471664012993308</c:v>
                </c:pt>
                <c:pt idx="4">
                  <c:v>7.9328878003231953</c:v>
                </c:pt>
                <c:pt idx="5">
                  <c:v>7.482289087700166</c:v>
                </c:pt>
                <c:pt idx="6">
                  <c:v>7.0839801825380695</c:v>
                </c:pt>
                <c:pt idx="7">
                  <c:v>6.7291611531548883</c:v>
                </c:pt>
                <c:pt idx="8">
                  <c:v>6.4109215067171057</c:v>
                </c:pt>
                <c:pt idx="9">
                  <c:v>6.1237560666732413</c:v>
                </c:pt>
                <c:pt idx="10">
                  <c:v>5.8632229761504924</c:v>
                </c:pt>
                <c:pt idx="11">
                  <c:v>5.6256973018268335</c:v>
                </c:pt>
                <c:pt idx="12">
                  <c:v>5.4081903713531787</c:v>
                </c:pt>
                <c:pt idx="13">
                  <c:v>5.2082152045436656</c:v>
                </c:pt>
                <c:pt idx="14">
                  <c:v>5.0236848424196223</c:v>
                </c:pt>
                <c:pt idx="15">
                  <c:v>4.8528345340094123</c:v>
                </c:pt>
                <c:pt idx="16">
                  <c:v>4.6941614779510239</c:v>
                </c:pt>
                <c:pt idx="17">
                  <c:v>4.5463776534306559</c:v>
                </c:pt>
                <c:pt idx="18">
                  <c:v>4.4083725301607455</c:v>
                </c:pt>
                <c:pt idx="19">
                  <c:v>4.2791833182544314</c:v>
                </c:pt>
                <c:pt idx="20">
                  <c:v>4.1579710323893764</c:v>
                </c:pt>
                <c:pt idx="21">
                  <c:v>4.0440010826243986</c:v>
                </c:pt>
                <c:pt idx="22">
                  <c:v>3.9366274208027545</c:v>
                </c:pt>
                <c:pt idx="23">
                  <c:v>3.835279502963334</c:v>
                </c:pt>
                <c:pt idx="24">
                  <c:v>3.7394514992868357</c:v>
                </c:pt>
                <c:pt idx="25">
                  <c:v>3.6486933108568551</c:v>
                </c:pt>
                <c:pt idx="26">
                  <c:v>3.5626030488010962</c:v>
                </c:pt>
                <c:pt idx="27">
                  <c:v>3.4808207045891941</c:v>
                </c:pt>
                <c:pt idx="28">
                  <c:v>3.4030227963929729</c:v>
                </c:pt>
                <c:pt idx="29">
                  <c:v>3.3289178197847007</c:v>
                </c:pt>
                <c:pt idx="30">
                  <c:v>3.2582423648064363</c:v>
                </c:pt>
                <c:pt idx="31">
                  <c:v>3.1907577879022537</c:v>
                </c:pt>
                <c:pt idx="32">
                  <c:v>3.1262473480795299</c:v>
                </c:pt>
                <c:pt idx="33">
                  <c:v>3.0645137332368262</c:v>
                </c:pt>
                <c:pt idx="34">
                  <c:v>3.0053769158290473</c:v>
                </c:pt>
                <c:pt idx="35">
                  <c:v>2.9486722876673062</c:v>
                </c:pt>
                <c:pt idx="36">
                  <c:v>2.8942490322301579</c:v>
                </c:pt>
                <c:pt idx="37">
                  <c:v>2.8419686998244611</c:v>
                </c:pt>
                <c:pt idx="38">
                  <c:v>2.7917039566102679</c:v>
                </c:pt>
                <c:pt idx="39">
                  <c:v>2.7433374831538679</c:v>
                </c:pt>
                <c:pt idx="40">
                  <c:v>2.6967610019986599</c:v>
                </c:pt>
                <c:pt idx="41">
                  <c:v>2.6518744169044206</c:v>
                </c:pt>
                <c:pt idx="42">
                  <c:v>2.608585049027794</c:v>
                </c:pt>
                <c:pt idx="43">
                  <c:v>2.5668069575006931</c:v>
                </c:pt>
                <c:pt idx="44">
                  <c:v>2.5264603336888038</c:v>
                </c:pt>
                <c:pt idx="45">
                  <c:v>2.4874709599438498</c:v>
                </c:pt>
                <c:pt idx="46">
                  <c:v>2.4497697249523829</c:v>
                </c:pt>
                <c:pt idx="47">
                  <c:v>2.4132921888726568</c:v>
                </c:pt>
                <c:pt idx="48">
                  <c:v>2.3779781923735763</c:v>
                </c:pt>
                <c:pt idx="49">
                  <c:v>2.3437715044736604</c:v>
                </c:pt>
                <c:pt idx="50">
                  <c:v>2.3106195047461369</c:v>
                </c:pt>
                <c:pt idx="51">
                  <c:v>2.2784728960274401</c:v>
                </c:pt>
                <c:pt idx="52">
                  <c:v>2.2472854442559256</c:v>
                </c:pt>
                <c:pt idx="53">
                  <c:v>2.2170137424883003</c:v>
                </c:pt>
                <c:pt idx="54">
                  <c:v>2.1876169965037691</c:v>
                </c:pt>
                <c:pt idx="55">
                  <c:v>2.1590568297189376</c:v>
                </c:pt>
                <c:pt idx="56">
                  <c:v>2.1312971054076049</c:v>
                </c:pt>
                <c:pt idx="57">
                  <c:v>2.104303764454766</c:v>
                </c:pt>
                <c:pt idx="58">
                  <c:v>2.0780446770787422</c:v>
                </c:pt>
                <c:pt idx="59">
                  <c:v>2.0524895071336782</c:v>
                </c:pt>
                <c:pt idx="60">
                  <c:v>2.027609587760375</c:v>
                </c:pt>
                <c:pt idx="61">
                  <c:v>2.003377807289791</c:v>
                </c:pt>
                <c:pt idx="62">
                  <c:v>1.9797685044230462</c:v>
                </c:pt>
                <c:pt idx="63">
                  <c:v>1.9567573718168707</c:v>
                </c:pt>
                <c:pt idx="64">
                  <c:v>1.9343213672958564</c:v>
                </c:pt>
                <c:pt idx="65">
                  <c:v>1.9124386319944673</c:v>
                </c:pt>
                <c:pt idx="66">
                  <c:v>1.8910884148037999</c:v>
                </c:pt>
                <c:pt idx="67">
                  <c:v>1.8702510025618364</c:v>
                </c:pt>
                <c:pt idx="68">
                  <c:v>1.8499076554824843</c:v>
                </c:pt>
                <c:pt idx="69">
                  <c:v>1.8300405473688548</c:v>
                </c:pt>
                <c:pt idx="70">
                  <c:v>1.8106327102008801</c:v>
                </c:pt>
                <c:pt idx="71">
                  <c:v>1.7916679827271182</c:v>
                </c:pt>
                <c:pt idx="72">
                  <c:v>1.7731309627260454</c:v>
                </c:pt>
                <c:pt idx="73">
                  <c:v>1.7550069626338218</c:v>
                </c:pt>
                <c:pt idx="74">
                  <c:v>1.7372819682638401</c:v>
                </c:pt>
                <c:pt idx="75">
                  <c:v>1.7199426003687632</c:v>
                </c:pt>
                <c:pt idx="76">
                  <c:v>1.7029760788185095</c:v>
                </c:pt>
                <c:pt idx="77">
                  <c:v>1.6863701891881109</c:v>
                </c:pt>
                <c:pt idx="78">
                  <c:v>1.6701132515677621</c:v>
                </c:pt>
                <c:pt idx="79">
                  <c:v>1.6541940914239324</c:v>
                </c:pt>
                <c:pt idx="80">
                  <c:v>1.6386020123553509</c:v>
                </c:pt>
                <c:pt idx="81">
                  <c:v>1.6233267706011616</c:v>
                </c:pt>
                <c:pt idx="82">
                  <c:v>1.6083585511707275</c:v>
                </c:pt>
                <c:pt idx="83">
                  <c:v>1.5936879454755688</c:v>
                </c:pt>
                <c:pt idx="84">
                  <c:v>1.5793059303539358</c:v>
                </c:pt>
                <c:pt idx="85">
                  <c:v>1.5652038483875403</c:v>
                </c:pt>
                <c:pt idx="86">
                  <c:v>1.551373389418212</c:v>
                </c:pt>
                <c:pt idx="87">
                  <c:v>1.5378065731797004</c:v>
                </c:pt>
                <c:pt idx="88">
                  <c:v>1.5244957329666415</c:v>
                </c:pt>
                <c:pt idx="89">
                  <c:v>1.5114335002688957</c:v>
                </c:pt>
                <c:pt idx="90">
                  <c:v>1.4986127903051047</c:v>
                </c:pt>
              </c:numCache>
            </c:numRef>
          </c:val>
          <c:extLst>
            <c:ext xmlns:c16="http://schemas.microsoft.com/office/drawing/2014/chart" uri="{C3380CC4-5D6E-409C-BE32-E72D297353CC}">
              <c16:uniqueId val="{00000000-3D09-4B40-98F9-70735BCE55F5}"/>
            </c:ext>
          </c:extLst>
        </c:ser>
        <c:ser>
          <c:idx val="2"/>
          <c:order val="1"/>
          <c:tx>
            <c:strRef>
              <c:f>data!$E$14</c:f>
              <c:strCache>
                <c:ptCount val="1"/>
                <c:pt idx="0">
                  <c:v>Yüksek</c:v>
                </c:pt>
              </c:strCache>
            </c:strRef>
          </c:tx>
          <c:spPr>
            <a:solidFill>
              <a:srgbClr val="FF6600"/>
            </a:solidFill>
            <a:ln w="12700">
              <a:solidFill>
                <a:srgbClr val="000000"/>
              </a:solidFill>
              <a:prstDash val="solid"/>
            </a:ln>
          </c:spPr>
          <c:cat>
            <c:numRef>
              <c:f>data!$B$15:$B$105</c:f>
              <c:numCache>
                <c:formatCode>0.00</c:formatCode>
                <c:ptCount val="91"/>
                <c:pt idx="0">
                  <c:v>1</c:v>
                </c:pt>
                <c:pt idx="1">
                  <c:v>1.1000000000000001</c:v>
                </c:pt>
                <c:pt idx="2">
                  <c:v>1.2</c:v>
                </c:pt>
                <c:pt idx="3">
                  <c:v>1.3</c:v>
                </c:pt>
                <c:pt idx="4">
                  <c:v>1.4000000000000001</c:v>
                </c:pt>
                <c:pt idx="5">
                  <c:v>1.5000000000000002</c:v>
                </c:pt>
                <c:pt idx="6">
                  <c:v>1.6000000000000003</c:v>
                </c:pt>
                <c:pt idx="7">
                  <c:v>1.7000000000000004</c:v>
                </c:pt>
                <c:pt idx="8">
                  <c:v>1.8000000000000005</c:v>
                </c:pt>
                <c:pt idx="9">
                  <c:v>1.9000000000000006</c:v>
                </c:pt>
                <c:pt idx="10">
                  <c:v>2.0000000000000009</c:v>
                </c:pt>
                <c:pt idx="11">
                  <c:v>2.1000000000000005</c:v>
                </c:pt>
                <c:pt idx="12">
                  <c:v>2.2000000000000011</c:v>
                </c:pt>
                <c:pt idx="13">
                  <c:v>2.3000000000000007</c:v>
                </c:pt>
                <c:pt idx="14">
                  <c:v>2.4000000000000012</c:v>
                </c:pt>
                <c:pt idx="15">
                  <c:v>2.5000000000000009</c:v>
                </c:pt>
                <c:pt idx="16">
                  <c:v>2.6000000000000014</c:v>
                </c:pt>
                <c:pt idx="17">
                  <c:v>2.7000000000000011</c:v>
                </c:pt>
                <c:pt idx="18">
                  <c:v>2.8000000000000016</c:v>
                </c:pt>
                <c:pt idx="19">
                  <c:v>2.9000000000000012</c:v>
                </c:pt>
                <c:pt idx="20">
                  <c:v>3.0000000000000018</c:v>
                </c:pt>
                <c:pt idx="21">
                  <c:v>3.1000000000000014</c:v>
                </c:pt>
                <c:pt idx="22">
                  <c:v>3.200000000000002</c:v>
                </c:pt>
                <c:pt idx="23">
                  <c:v>3.3000000000000016</c:v>
                </c:pt>
                <c:pt idx="24">
                  <c:v>3.4000000000000021</c:v>
                </c:pt>
                <c:pt idx="25">
                  <c:v>3.5000000000000018</c:v>
                </c:pt>
                <c:pt idx="26">
                  <c:v>3.6000000000000023</c:v>
                </c:pt>
                <c:pt idx="27">
                  <c:v>3.700000000000002</c:v>
                </c:pt>
                <c:pt idx="28">
                  <c:v>3.8000000000000025</c:v>
                </c:pt>
                <c:pt idx="29">
                  <c:v>3.9000000000000021</c:v>
                </c:pt>
                <c:pt idx="30">
                  <c:v>4.0000000000000027</c:v>
                </c:pt>
                <c:pt idx="31">
                  <c:v>4.1000000000000023</c:v>
                </c:pt>
                <c:pt idx="32">
                  <c:v>4.2000000000000028</c:v>
                </c:pt>
                <c:pt idx="33">
                  <c:v>4.3000000000000025</c:v>
                </c:pt>
                <c:pt idx="34">
                  <c:v>4.400000000000003</c:v>
                </c:pt>
                <c:pt idx="35">
                  <c:v>4.5000000000000027</c:v>
                </c:pt>
                <c:pt idx="36">
                  <c:v>4.6000000000000032</c:v>
                </c:pt>
                <c:pt idx="37">
                  <c:v>4.7000000000000028</c:v>
                </c:pt>
                <c:pt idx="38">
                  <c:v>4.8000000000000034</c:v>
                </c:pt>
                <c:pt idx="39">
                  <c:v>4.900000000000003</c:v>
                </c:pt>
                <c:pt idx="40">
                  <c:v>5.0000000000000036</c:v>
                </c:pt>
                <c:pt idx="41">
                  <c:v>5.1000000000000032</c:v>
                </c:pt>
                <c:pt idx="42">
                  <c:v>5.2000000000000037</c:v>
                </c:pt>
                <c:pt idx="43">
                  <c:v>5.3000000000000034</c:v>
                </c:pt>
                <c:pt idx="44">
                  <c:v>5.4000000000000039</c:v>
                </c:pt>
                <c:pt idx="45">
                  <c:v>5.5000000000000036</c:v>
                </c:pt>
                <c:pt idx="46">
                  <c:v>5.6000000000000041</c:v>
                </c:pt>
                <c:pt idx="47">
                  <c:v>5.7000000000000037</c:v>
                </c:pt>
                <c:pt idx="48">
                  <c:v>5.8000000000000043</c:v>
                </c:pt>
                <c:pt idx="49">
                  <c:v>5.9000000000000039</c:v>
                </c:pt>
                <c:pt idx="50">
                  <c:v>6.0000000000000044</c:v>
                </c:pt>
                <c:pt idx="51">
                  <c:v>6.1000000000000041</c:v>
                </c:pt>
                <c:pt idx="52">
                  <c:v>6.2000000000000046</c:v>
                </c:pt>
                <c:pt idx="53">
                  <c:v>6.3000000000000043</c:v>
                </c:pt>
                <c:pt idx="54">
                  <c:v>6.4000000000000048</c:v>
                </c:pt>
                <c:pt idx="55">
                  <c:v>6.5000000000000044</c:v>
                </c:pt>
                <c:pt idx="56">
                  <c:v>6.600000000000005</c:v>
                </c:pt>
                <c:pt idx="57">
                  <c:v>6.7000000000000046</c:v>
                </c:pt>
                <c:pt idx="58">
                  <c:v>6.8000000000000052</c:v>
                </c:pt>
                <c:pt idx="59">
                  <c:v>6.9000000000000048</c:v>
                </c:pt>
                <c:pt idx="60">
                  <c:v>7.0000000000000053</c:v>
                </c:pt>
                <c:pt idx="61">
                  <c:v>7.100000000000005</c:v>
                </c:pt>
                <c:pt idx="62">
                  <c:v>7.2000000000000055</c:v>
                </c:pt>
                <c:pt idx="63">
                  <c:v>7.3000000000000052</c:v>
                </c:pt>
                <c:pt idx="64">
                  <c:v>7.4000000000000057</c:v>
                </c:pt>
                <c:pt idx="65">
                  <c:v>7.5000000000000053</c:v>
                </c:pt>
                <c:pt idx="66">
                  <c:v>7.6000000000000059</c:v>
                </c:pt>
                <c:pt idx="67">
                  <c:v>7.7000000000000055</c:v>
                </c:pt>
                <c:pt idx="68">
                  <c:v>7.800000000000006</c:v>
                </c:pt>
                <c:pt idx="69">
                  <c:v>7.9000000000000057</c:v>
                </c:pt>
                <c:pt idx="70">
                  <c:v>8.0000000000000053</c:v>
                </c:pt>
                <c:pt idx="71">
                  <c:v>8.1000000000000068</c:v>
                </c:pt>
                <c:pt idx="72">
                  <c:v>8.2000000000000064</c:v>
                </c:pt>
                <c:pt idx="73">
                  <c:v>8.300000000000006</c:v>
                </c:pt>
                <c:pt idx="74">
                  <c:v>8.4000000000000057</c:v>
                </c:pt>
                <c:pt idx="75">
                  <c:v>8.5000000000000071</c:v>
                </c:pt>
                <c:pt idx="76">
                  <c:v>8.6000000000000068</c:v>
                </c:pt>
                <c:pt idx="77">
                  <c:v>8.7000000000000064</c:v>
                </c:pt>
                <c:pt idx="78">
                  <c:v>8.800000000000006</c:v>
                </c:pt>
                <c:pt idx="79">
                  <c:v>8.9000000000000075</c:v>
                </c:pt>
                <c:pt idx="80">
                  <c:v>9.0000000000000071</c:v>
                </c:pt>
                <c:pt idx="81">
                  <c:v>9.1000000000000068</c:v>
                </c:pt>
                <c:pt idx="82">
                  <c:v>9.2000000000000064</c:v>
                </c:pt>
                <c:pt idx="83">
                  <c:v>9.3000000000000078</c:v>
                </c:pt>
                <c:pt idx="84">
                  <c:v>9.4000000000000075</c:v>
                </c:pt>
                <c:pt idx="85">
                  <c:v>9.5000000000000071</c:v>
                </c:pt>
                <c:pt idx="86">
                  <c:v>9.6000000000000068</c:v>
                </c:pt>
                <c:pt idx="87">
                  <c:v>9.7000000000000082</c:v>
                </c:pt>
                <c:pt idx="88">
                  <c:v>9.8000000000000078</c:v>
                </c:pt>
                <c:pt idx="89">
                  <c:v>9.9000000000000075</c:v>
                </c:pt>
                <c:pt idx="90">
                  <c:v>10.000000000000007</c:v>
                </c:pt>
              </c:numCache>
            </c:numRef>
          </c:cat>
          <c:val>
            <c:numRef>
              <c:f>data!$E$15:$E$105</c:f>
              <c:numCache>
                <c:formatCode>0.00</c:formatCode>
                <c:ptCount val="91"/>
                <c:pt idx="0">
                  <c:v>10.550898250965846</c:v>
                </c:pt>
                <c:pt idx="1">
                  <c:v>9.7320648663892744</c:v>
                </c:pt>
                <c:pt idx="2">
                  <c:v>9.0401452977128525</c:v>
                </c:pt>
                <c:pt idx="3">
                  <c:v>8.4471664012993308</c:v>
                </c:pt>
                <c:pt idx="4">
                  <c:v>7.9328878003231953</c:v>
                </c:pt>
                <c:pt idx="5">
                  <c:v>7.482289087700166</c:v>
                </c:pt>
                <c:pt idx="6">
                  <c:v>7.0839801825380695</c:v>
                </c:pt>
                <c:pt idx="7">
                  <c:v>6.7291611531548883</c:v>
                </c:pt>
                <c:pt idx="8">
                  <c:v>6.4109215067171057</c:v>
                </c:pt>
                <c:pt idx="9">
                  <c:v>6.1237560666732413</c:v>
                </c:pt>
                <c:pt idx="10">
                  <c:v>5.8632229761504924</c:v>
                </c:pt>
                <c:pt idx="11">
                  <c:v>5.6256973018268335</c:v>
                </c:pt>
                <c:pt idx="12">
                  <c:v>5.4081903713531787</c:v>
                </c:pt>
                <c:pt idx="13">
                  <c:v>5.2082152045436656</c:v>
                </c:pt>
                <c:pt idx="14">
                  <c:v>5.0236848424196223</c:v>
                </c:pt>
                <c:pt idx="15">
                  <c:v>4.8528345340094123</c:v>
                </c:pt>
                <c:pt idx="16">
                  <c:v>4.6941614779510239</c:v>
                </c:pt>
                <c:pt idx="17">
                  <c:v>4.5463776534306559</c:v>
                </c:pt>
                <c:pt idx="18">
                  <c:v>4.4083725301607455</c:v>
                </c:pt>
                <c:pt idx="19">
                  <c:v>4.2791833182544314</c:v>
                </c:pt>
                <c:pt idx="20">
                  <c:v>4.1579710323893764</c:v>
                </c:pt>
                <c:pt idx="21">
                  <c:v>4.0440010826243986</c:v>
                </c:pt>
                <c:pt idx="22">
                  <c:v>3.9366274208027545</c:v>
                </c:pt>
                <c:pt idx="23">
                  <c:v>3.835279502963334</c:v>
                </c:pt>
                <c:pt idx="24">
                  <c:v>3.7394514992868357</c:v>
                </c:pt>
                <c:pt idx="25">
                  <c:v>3.6486933108568551</c:v>
                </c:pt>
                <c:pt idx="26">
                  <c:v>3.5626030488010962</c:v>
                </c:pt>
                <c:pt idx="27">
                  <c:v>3.4808207045891941</c:v>
                </c:pt>
                <c:pt idx="28">
                  <c:v>3.4030227963929729</c:v>
                </c:pt>
                <c:pt idx="29">
                  <c:v>3.3289178197847007</c:v>
                </c:pt>
                <c:pt idx="30">
                  <c:v>3.2582423648064363</c:v>
                </c:pt>
                <c:pt idx="31">
                  <c:v>3.1907577879022537</c:v>
                </c:pt>
                <c:pt idx="32">
                  <c:v>3.1262473480795299</c:v>
                </c:pt>
                <c:pt idx="33">
                  <c:v>3.0645137332368262</c:v>
                </c:pt>
                <c:pt idx="34">
                  <c:v>3.0053769158290473</c:v>
                </c:pt>
                <c:pt idx="35">
                  <c:v>2.9486722876673062</c:v>
                </c:pt>
                <c:pt idx="36">
                  <c:v>2.8942490322301579</c:v>
                </c:pt>
                <c:pt idx="37">
                  <c:v>2.8419686998244611</c:v>
                </c:pt>
                <c:pt idx="38">
                  <c:v>2.7917039566102679</c:v>
                </c:pt>
                <c:pt idx="39">
                  <c:v>2.7433374831538679</c:v>
                </c:pt>
                <c:pt idx="40">
                  <c:v>2.6967610019986599</c:v>
                </c:pt>
                <c:pt idx="41">
                  <c:v>2.6518744169044206</c:v>
                </c:pt>
                <c:pt idx="42">
                  <c:v>2.608585049027794</c:v>
                </c:pt>
                <c:pt idx="43">
                  <c:v>2.5668069575006931</c:v>
                </c:pt>
                <c:pt idx="44">
                  <c:v>2.5264603336888038</c:v>
                </c:pt>
                <c:pt idx="45">
                  <c:v>2.4874709599438498</c:v>
                </c:pt>
                <c:pt idx="46">
                  <c:v>2.4497697249523829</c:v>
                </c:pt>
                <c:pt idx="47">
                  <c:v>2.4132921888726568</c:v>
                </c:pt>
                <c:pt idx="48">
                  <c:v>2.3779781923735763</c:v>
                </c:pt>
                <c:pt idx="49">
                  <c:v>2.3437715044736604</c:v>
                </c:pt>
                <c:pt idx="50">
                  <c:v>2.3106195047461369</c:v>
                </c:pt>
                <c:pt idx="51">
                  <c:v>2.2784728960274401</c:v>
                </c:pt>
                <c:pt idx="52">
                  <c:v>2.2472854442559256</c:v>
                </c:pt>
                <c:pt idx="53">
                  <c:v>2.2170137424883003</c:v>
                </c:pt>
                <c:pt idx="54">
                  <c:v>2.1876169965037691</c:v>
                </c:pt>
                <c:pt idx="55">
                  <c:v>2.1590568297189376</c:v>
                </c:pt>
                <c:pt idx="56">
                  <c:v>2.1312971054076049</c:v>
                </c:pt>
                <c:pt idx="57">
                  <c:v>2.104303764454766</c:v>
                </c:pt>
                <c:pt idx="58">
                  <c:v>2.0780446770787422</c:v>
                </c:pt>
                <c:pt idx="59">
                  <c:v>2.0524895071336782</c:v>
                </c:pt>
                <c:pt idx="60">
                  <c:v>2.027609587760375</c:v>
                </c:pt>
                <c:pt idx="61">
                  <c:v>2.003377807289791</c:v>
                </c:pt>
                <c:pt idx="62">
                  <c:v>1.9797685044230462</c:v>
                </c:pt>
                <c:pt idx="63">
                  <c:v>1.9567573718168707</c:v>
                </c:pt>
                <c:pt idx="64">
                  <c:v>1.9343213672958564</c:v>
                </c:pt>
                <c:pt idx="65">
                  <c:v>1.9124386319944673</c:v>
                </c:pt>
                <c:pt idx="66">
                  <c:v>1.8910884148037999</c:v>
                </c:pt>
                <c:pt idx="67">
                  <c:v>1.8702510025618364</c:v>
                </c:pt>
                <c:pt idx="68">
                  <c:v>1.8499076554824843</c:v>
                </c:pt>
                <c:pt idx="69">
                  <c:v>1.8300405473688548</c:v>
                </c:pt>
                <c:pt idx="70">
                  <c:v>1.8106327102008801</c:v>
                </c:pt>
                <c:pt idx="71">
                  <c:v>1.7916679827271182</c:v>
                </c:pt>
                <c:pt idx="72">
                  <c:v>1.7731309627260454</c:v>
                </c:pt>
                <c:pt idx="73">
                  <c:v>1.7550069626338218</c:v>
                </c:pt>
                <c:pt idx="74">
                  <c:v>1.7372819682638401</c:v>
                </c:pt>
                <c:pt idx="75">
                  <c:v>1.7199426003687632</c:v>
                </c:pt>
                <c:pt idx="76">
                  <c:v>1.7029760788185095</c:v>
                </c:pt>
                <c:pt idx="77">
                  <c:v>1.6863701891881109</c:v>
                </c:pt>
                <c:pt idx="78">
                  <c:v>1.6701132515677621</c:v>
                </c:pt>
                <c:pt idx="79">
                  <c:v>1.6541940914239324</c:v>
                </c:pt>
                <c:pt idx="80">
                  <c:v>1.6386020123553509</c:v>
                </c:pt>
                <c:pt idx="81">
                  <c:v>1.6233267706011616</c:v>
                </c:pt>
                <c:pt idx="82">
                  <c:v>1.6083585511707275</c:v>
                </c:pt>
                <c:pt idx="83">
                  <c:v>1.5936879454755688</c:v>
                </c:pt>
                <c:pt idx="84">
                  <c:v>1.5793059303539358</c:v>
                </c:pt>
                <c:pt idx="85">
                  <c:v>1.5652038483875403</c:v>
                </c:pt>
                <c:pt idx="86">
                  <c:v>1.551373389418212</c:v>
                </c:pt>
                <c:pt idx="87">
                  <c:v>1.5378065731797004</c:v>
                </c:pt>
                <c:pt idx="88">
                  <c:v>1.5244957329666415</c:v>
                </c:pt>
                <c:pt idx="89">
                  <c:v>1.5114335002688957</c:v>
                </c:pt>
                <c:pt idx="90">
                  <c:v>1.4986127903051047</c:v>
                </c:pt>
              </c:numCache>
            </c:numRef>
          </c:val>
          <c:extLst>
            <c:ext xmlns:c16="http://schemas.microsoft.com/office/drawing/2014/chart" uri="{C3380CC4-5D6E-409C-BE32-E72D297353CC}">
              <c16:uniqueId val="{00000001-3D09-4B40-98F9-70735BCE55F5}"/>
            </c:ext>
          </c:extLst>
        </c:ser>
        <c:ser>
          <c:idx val="1"/>
          <c:order val="2"/>
          <c:tx>
            <c:strRef>
              <c:f>data!$D$14</c:f>
              <c:strCache>
                <c:ptCount val="1"/>
                <c:pt idx="0">
                  <c:v>Orta</c:v>
                </c:pt>
              </c:strCache>
            </c:strRef>
          </c:tx>
          <c:spPr>
            <a:solidFill>
              <a:srgbClr val="FFFF00"/>
            </a:solidFill>
            <a:ln w="12700">
              <a:solidFill>
                <a:srgbClr val="000000"/>
              </a:solidFill>
              <a:prstDash val="solid"/>
            </a:ln>
          </c:spPr>
          <c:cat>
            <c:numRef>
              <c:f>data!$B$15:$B$105</c:f>
              <c:numCache>
                <c:formatCode>0.00</c:formatCode>
                <c:ptCount val="91"/>
                <c:pt idx="0">
                  <c:v>1</c:v>
                </c:pt>
                <c:pt idx="1">
                  <c:v>1.1000000000000001</c:v>
                </c:pt>
                <c:pt idx="2">
                  <c:v>1.2</c:v>
                </c:pt>
                <c:pt idx="3">
                  <c:v>1.3</c:v>
                </c:pt>
                <c:pt idx="4">
                  <c:v>1.4000000000000001</c:v>
                </c:pt>
                <c:pt idx="5">
                  <c:v>1.5000000000000002</c:v>
                </c:pt>
                <c:pt idx="6">
                  <c:v>1.6000000000000003</c:v>
                </c:pt>
                <c:pt idx="7">
                  <c:v>1.7000000000000004</c:v>
                </c:pt>
                <c:pt idx="8">
                  <c:v>1.8000000000000005</c:v>
                </c:pt>
                <c:pt idx="9">
                  <c:v>1.9000000000000006</c:v>
                </c:pt>
                <c:pt idx="10">
                  <c:v>2.0000000000000009</c:v>
                </c:pt>
                <c:pt idx="11">
                  <c:v>2.1000000000000005</c:v>
                </c:pt>
                <c:pt idx="12">
                  <c:v>2.2000000000000011</c:v>
                </c:pt>
                <c:pt idx="13">
                  <c:v>2.3000000000000007</c:v>
                </c:pt>
                <c:pt idx="14">
                  <c:v>2.4000000000000012</c:v>
                </c:pt>
                <c:pt idx="15">
                  <c:v>2.5000000000000009</c:v>
                </c:pt>
                <c:pt idx="16">
                  <c:v>2.6000000000000014</c:v>
                </c:pt>
                <c:pt idx="17">
                  <c:v>2.7000000000000011</c:v>
                </c:pt>
                <c:pt idx="18">
                  <c:v>2.8000000000000016</c:v>
                </c:pt>
                <c:pt idx="19">
                  <c:v>2.9000000000000012</c:v>
                </c:pt>
                <c:pt idx="20">
                  <c:v>3.0000000000000018</c:v>
                </c:pt>
                <c:pt idx="21">
                  <c:v>3.1000000000000014</c:v>
                </c:pt>
                <c:pt idx="22">
                  <c:v>3.200000000000002</c:v>
                </c:pt>
                <c:pt idx="23">
                  <c:v>3.3000000000000016</c:v>
                </c:pt>
                <c:pt idx="24">
                  <c:v>3.4000000000000021</c:v>
                </c:pt>
                <c:pt idx="25">
                  <c:v>3.5000000000000018</c:v>
                </c:pt>
                <c:pt idx="26">
                  <c:v>3.6000000000000023</c:v>
                </c:pt>
                <c:pt idx="27">
                  <c:v>3.700000000000002</c:v>
                </c:pt>
                <c:pt idx="28">
                  <c:v>3.8000000000000025</c:v>
                </c:pt>
                <c:pt idx="29">
                  <c:v>3.9000000000000021</c:v>
                </c:pt>
                <c:pt idx="30">
                  <c:v>4.0000000000000027</c:v>
                </c:pt>
                <c:pt idx="31">
                  <c:v>4.1000000000000023</c:v>
                </c:pt>
                <c:pt idx="32">
                  <c:v>4.2000000000000028</c:v>
                </c:pt>
                <c:pt idx="33">
                  <c:v>4.3000000000000025</c:v>
                </c:pt>
                <c:pt idx="34">
                  <c:v>4.400000000000003</c:v>
                </c:pt>
                <c:pt idx="35">
                  <c:v>4.5000000000000027</c:v>
                </c:pt>
                <c:pt idx="36">
                  <c:v>4.6000000000000032</c:v>
                </c:pt>
                <c:pt idx="37">
                  <c:v>4.7000000000000028</c:v>
                </c:pt>
                <c:pt idx="38">
                  <c:v>4.8000000000000034</c:v>
                </c:pt>
                <c:pt idx="39">
                  <c:v>4.900000000000003</c:v>
                </c:pt>
                <c:pt idx="40">
                  <c:v>5.0000000000000036</c:v>
                </c:pt>
                <c:pt idx="41">
                  <c:v>5.1000000000000032</c:v>
                </c:pt>
                <c:pt idx="42">
                  <c:v>5.2000000000000037</c:v>
                </c:pt>
                <c:pt idx="43">
                  <c:v>5.3000000000000034</c:v>
                </c:pt>
                <c:pt idx="44">
                  <c:v>5.4000000000000039</c:v>
                </c:pt>
                <c:pt idx="45">
                  <c:v>5.5000000000000036</c:v>
                </c:pt>
                <c:pt idx="46">
                  <c:v>5.6000000000000041</c:v>
                </c:pt>
                <c:pt idx="47">
                  <c:v>5.7000000000000037</c:v>
                </c:pt>
                <c:pt idx="48">
                  <c:v>5.8000000000000043</c:v>
                </c:pt>
                <c:pt idx="49">
                  <c:v>5.9000000000000039</c:v>
                </c:pt>
                <c:pt idx="50">
                  <c:v>6.0000000000000044</c:v>
                </c:pt>
                <c:pt idx="51">
                  <c:v>6.1000000000000041</c:v>
                </c:pt>
                <c:pt idx="52">
                  <c:v>6.2000000000000046</c:v>
                </c:pt>
                <c:pt idx="53">
                  <c:v>6.3000000000000043</c:v>
                </c:pt>
                <c:pt idx="54">
                  <c:v>6.4000000000000048</c:v>
                </c:pt>
                <c:pt idx="55">
                  <c:v>6.5000000000000044</c:v>
                </c:pt>
                <c:pt idx="56">
                  <c:v>6.600000000000005</c:v>
                </c:pt>
                <c:pt idx="57">
                  <c:v>6.7000000000000046</c:v>
                </c:pt>
                <c:pt idx="58">
                  <c:v>6.8000000000000052</c:v>
                </c:pt>
                <c:pt idx="59">
                  <c:v>6.9000000000000048</c:v>
                </c:pt>
                <c:pt idx="60">
                  <c:v>7.0000000000000053</c:v>
                </c:pt>
                <c:pt idx="61">
                  <c:v>7.100000000000005</c:v>
                </c:pt>
                <c:pt idx="62">
                  <c:v>7.2000000000000055</c:v>
                </c:pt>
                <c:pt idx="63">
                  <c:v>7.3000000000000052</c:v>
                </c:pt>
                <c:pt idx="64">
                  <c:v>7.4000000000000057</c:v>
                </c:pt>
                <c:pt idx="65">
                  <c:v>7.5000000000000053</c:v>
                </c:pt>
                <c:pt idx="66">
                  <c:v>7.6000000000000059</c:v>
                </c:pt>
                <c:pt idx="67">
                  <c:v>7.7000000000000055</c:v>
                </c:pt>
                <c:pt idx="68">
                  <c:v>7.800000000000006</c:v>
                </c:pt>
                <c:pt idx="69">
                  <c:v>7.9000000000000057</c:v>
                </c:pt>
                <c:pt idx="70">
                  <c:v>8.0000000000000053</c:v>
                </c:pt>
                <c:pt idx="71">
                  <c:v>8.1000000000000068</c:v>
                </c:pt>
                <c:pt idx="72">
                  <c:v>8.2000000000000064</c:v>
                </c:pt>
                <c:pt idx="73">
                  <c:v>8.300000000000006</c:v>
                </c:pt>
                <c:pt idx="74">
                  <c:v>8.4000000000000057</c:v>
                </c:pt>
                <c:pt idx="75">
                  <c:v>8.5000000000000071</c:v>
                </c:pt>
                <c:pt idx="76">
                  <c:v>8.6000000000000068</c:v>
                </c:pt>
                <c:pt idx="77">
                  <c:v>8.7000000000000064</c:v>
                </c:pt>
                <c:pt idx="78">
                  <c:v>8.800000000000006</c:v>
                </c:pt>
                <c:pt idx="79">
                  <c:v>8.9000000000000075</c:v>
                </c:pt>
                <c:pt idx="80">
                  <c:v>9.0000000000000071</c:v>
                </c:pt>
                <c:pt idx="81">
                  <c:v>9.1000000000000068</c:v>
                </c:pt>
                <c:pt idx="82">
                  <c:v>9.2000000000000064</c:v>
                </c:pt>
                <c:pt idx="83">
                  <c:v>9.3000000000000078</c:v>
                </c:pt>
                <c:pt idx="84">
                  <c:v>9.4000000000000075</c:v>
                </c:pt>
                <c:pt idx="85">
                  <c:v>9.5000000000000071</c:v>
                </c:pt>
                <c:pt idx="86">
                  <c:v>9.6000000000000068</c:v>
                </c:pt>
                <c:pt idx="87">
                  <c:v>9.7000000000000082</c:v>
                </c:pt>
                <c:pt idx="88">
                  <c:v>9.8000000000000078</c:v>
                </c:pt>
                <c:pt idx="89">
                  <c:v>9.9000000000000075</c:v>
                </c:pt>
                <c:pt idx="90">
                  <c:v>10.000000000000007</c:v>
                </c:pt>
              </c:numCache>
            </c:numRef>
          </c:cat>
          <c:val>
            <c:numRef>
              <c:f>data!$D$15:$D$105</c:f>
              <c:numCache>
                <c:formatCode>0.00</c:formatCode>
                <c:ptCount val="91"/>
                <c:pt idx="0">
                  <c:v>6.6126319566929164</c:v>
                </c:pt>
                <c:pt idx="1">
                  <c:v>6.0996718112569139</c:v>
                </c:pt>
                <c:pt idx="2">
                  <c:v>5.6662013069503701</c:v>
                </c:pt>
                <c:pt idx="3">
                  <c:v>5.2947022637362151</c:v>
                </c:pt>
                <c:pt idx="4">
                  <c:v>4.9724987171815176</c:v>
                </c:pt>
                <c:pt idx="5">
                  <c:v>4.6901835260175897</c:v>
                </c:pt>
                <c:pt idx="6">
                  <c:v>4.4406229823071595</c:v>
                </c:pt>
                <c:pt idx="7">
                  <c:v>4.2183054628970664</c:v>
                </c:pt>
                <c:pt idx="8">
                  <c:v>4.0189026395246108</c:v>
                </c:pt>
                <c:pt idx="9">
                  <c:v>3.8389663100241296</c:v>
                </c:pt>
                <c:pt idx="10">
                  <c:v>3.6757142269768219</c:v>
                </c:pt>
                <c:pt idx="11">
                  <c:v>3.5268757915467028</c:v>
                </c:pt>
                <c:pt idx="12">
                  <c:v>3.3905789106913256</c:v>
                </c:pt>
                <c:pt idx="13">
                  <c:v>3.2652657196133155</c:v>
                </c:pt>
                <c:pt idx="14">
                  <c:v>3.1496289062015506</c:v>
                </c:pt>
                <c:pt idx="15">
                  <c:v>3.0425629764633024</c:v>
                </c:pt>
                <c:pt idx="16">
                  <c:v>2.9431265139024538</c:v>
                </c:pt>
                <c:pt idx="17">
                  <c:v>2.8505126364228834</c:v>
                </c:pt>
                <c:pt idx="18">
                  <c:v>2.7640256403305048</c:v>
                </c:pt>
                <c:pt idx="19">
                  <c:v>2.6830623665376674</c:v>
                </c:pt>
                <c:pt idx="20">
                  <c:v>2.6070972082857393</c:v>
                </c:pt>
                <c:pt idx="21">
                  <c:v>2.5356699539743417</c:v>
                </c:pt>
                <c:pt idx="22">
                  <c:v>2.4683758569363645</c:v>
                </c:pt>
                <c:pt idx="23">
                  <c:v>2.404857468967649</c:v>
                </c:pt>
                <c:pt idx="24">
                  <c:v>2.3447978815774344</c:v>
                </c:pt>
                <c:pt idx="25">
                  <c:v>2.2879150989334773</c:v>
                </c:pt>
                <c:pt idx="26">
                  <c:v>2.2339573267772184</c:v>
                </c:pt>
                <c:pt idx="27">
                  <c:v>2.1826990074355632</c:v>
                </c:pt>
                <c:pt idx="28">
                  <c:v>2.1339374662093724</c:v>
                </c:pt>
                <c:pt idx="29">
                  <c:v>2.0874900615812244</c:v>
                </c:pt>
                <c:pt idx="30">
                  <c:v>2.0431917528276928</c:v>
                </c:pt>
                <c:pt idx="31">
                  <c:v>2.0008930151928426</c:v>
                </c:pt>
                <c:pt idx="32">
                  <c:v>1.9604580458537648</c:v>
                </c:pt>
                <c:pt idx="33">
                  <c:v>1.9217632142880636</c:v>
                </c:pt>
                <c:pt idx="34">
                  <c:v>1.8846957189416185</c:v>
                </c:pt>
                <c:pt idx="35">
                  <c:v>1.8491524187509032</c:v>
                </c:pt>
                <c:pt idx="36">
                  <c:v>1.8150388134477182</c:v>
                </c:pt>
                <c:pt idx="37">
                  <c:v>1.7822681509346339</c:v>
                </c:pt>
                <c:pt idx="38">
                  <c:v>1.7507606435747256</c:v>
                </c:pt>
                <c:pt idx="39">
                  <c:v>1.7204427781516201</c:v>
                </c:pt>
                <c:pt idx="40">
                  <c:v>1.6912467066520667</c:v>
                </c:pt>
                <c:pt idx="41">
                  <c:v>1.6631097070031808</c:v>
                </c:pt>
                <c:pt idx="42">
                  <c:v>1.6359737045390095</c:v>
                </c:pt>
                <c:pt idx="43">
                  <c:v>1.6097848463390327</c:v>
                </c:pt>
                <c:pt idx="44">
                  <c:v>1.5844931217246898</c:v>
                </c:pt>
                <c:pt idx="45">
                  <c:v>1.5600520231593118</c:v>
                </c:pt>
                <c:pt idx="46">
                  <c:v>1.5364182426043593</c:v>
                </c:pt>
                <c:pt idx="47">
                  <c:v>1.5135513990668785</c:v>
                </c:pt>
                <c:pt idx="48">
                  <c:v>1.4914137936509073</c:v>
                </c:pt>
                <c:pt idx="49">
                  <c:v>1.4699701889166568</c:v>
                </c:pt>
                <c:pt idx="50">
                  <c:v>1.4491876097698368</c:v>
                </c:pt>
                <c:pt idx="51">
                  <c:v>1.4290351634612908</c:v>
                </c:pt>
                <c:pt idx="52">
                  <c:v>1.4094838765837547</c:v>
                </c:pt>
                <c:pt idx="53">
                  <c:v>1.3905065472161082</c:v>
                </c:pt>
                <c:pt idx="54">
                  <c:v>1.3720776105925416</c:v>
                </c:pt>
                <c:pt idx="55">
                  <c:v>1.3541730168701964</c:v>
                </c:pt>
                <c:pt idx="56">
                  <c:v>1.3367701197386266</c:v>
                </c:pt>
                <c:pt idx="57">
                  <c:v>1.3198475747617957</c:v>
                </c:pt>
                <c:pt idx="58">
                  <c:v>1.3033852464714659</c:v>
                </c:pt>
                <c:pt idx="59">
                  <c:v>1.2873641233425641</c:v>
                </c:pt>
                <c:pt idx="60">
                  <c:v>1.2717662398786675</c:v>
                </c:pt>
                <c:pt idx="61">
                  <c:v>1.2565746051211641</c:v>
                </c:pt>
                <c:pt idx="62">
                  <c:v>1.2417731369705294</c:v>
                </c:pt>
                <c:pt idx="63">
                  <c:v>1.227346601773984</c:v>
                </c:pt>
                <c:pt idx="64">
                  <c:v>1.2132805586917177</c:v>
                </c:pt>
                <c:pt idx="65">
                  <c:v>1.199561308404963</c:v>
                </c:pt>
                <c:pt idx="66">
                  <c:v>1.1861758457743419</c:v>
                </c:pt>
                <c:pt idx="67">
                  <c:v>1.1731118160968523</c:v>
                </c:pt>
                <c:pt idx="68">
                  <c:v>1.1603574746452741</c:v>
                </c:pt>
                <c:pt idx="69">
                  <c:v>1.1479016492052176</c:v>
                </c:pt>
                <c:pt idx="70">
                  <c:v>1.1357337053529935</c:v>
                </c:pt>
                <c:pt idx="71">
                  <c:v>1.1238435142423935</c:v>
                </c:pt>
                <c:pt idx="72">
                  <c:v>1.112221422690685</c:v>
                </c:pt>
                <c:pt idx="73">
                  <c:v>1.1008582253739574</c:v>
                </c:pt>
                <c:pt idx="74">
                  <c:v>1.0897451389597286</c:v>
                </c:pt>
                <c:pt idx="75">
                  <c:v>1.078873778020607</c:v>
                </c:pt>
                <c:pt idx="76">
                  <c:v>1.0682361325870746</c:v>
                </c:pt>
                <c:pt idx="77">
                  <c:v>1.0578245472102759</c:v>
                </c:pt>
                <c:pt idx="78">
                  <c:v>1.0476317014172107</c:v>
                </c:pt>
                <c:pt idx="79">
                  <c:v>1.0376505914511238</c:v>
                </c:pt>
                <c:pt idx="80">
                  <c:v>1.027874513199214</c:v>
                </c:pt>
                <c:pt idx="81">
                  <c:v>1.018297046218261</c:v>
                </c:pt>
                <c:pt idx="82">
                  <c:v>1.0089120387763824</c:v>
                </c:pt>
                <c:pt idx="83">
                  <c:v>0.9997135938360423</c:v>
                </c:pt>
                <c:pt idx="84">
                  <c:v>0.99069605590969922</c:v>
                </c:pt>
                <c:pt idx="85">
                  <c:v>0.98185399872513413</c:v>
                </c:pt>
                <c:pt idx="86">
                  <c:v>0.97318221364267665</c:v>
                </c:pt>
                <c:pt idx="87">
                  <c:v>0.96467569877119763</c:v>
                </c:pt>
                <c:pt idx="88">
                  <c:v>0.95632964873401194</c:v>
                </c:pt>
                <c:pt idx="89">
                  <c:v>0.94813944503970926</c:v>
                </c:pt>
                <c:pt idx="90">
                  <c:v>0.94010064701645524</c:v>
                </c:pt>
              </c:numCache>
            </c:numRef>
          </c:val>
          <c:extLst>
            <c:ext xmlns:c16="http://schemas.microsoft.com/office/drawing/2014/chart" uri="{C3380CC4-5D6E-409C-BE32-E72D297353CC}">
              <c16:uniqueId val="{00000002-3D09-4B40-98F9-70735BCE55F5}"/>
            </c:ext>
          </c:extLst>
        </c:ser>
        <c:ser>
          <c:idx val="0"/>
          <c:order val="3"/>
          <c:tx>
            <c:strRef>
              <c:f>data!$C$14</c:f>
              <c:strCache>
                <c:ptCount val="1"/>
                <c:pt idx="0">
                  <c:v>Hafif</c:v>
                </c:pt>
              </c:strCache>
            </c:strRef>
          </c:tx>
          <c:spPr>
            <a:solidFill>
              <a:srgbClr val="00FF00"/>
            </a:solidFill>
            <a:ln w="12700">
              <a:solidFill>
                <a:srgbClr val="000000"/>
              </a:solidFill>
              <a:prstDash val="solid"/>
            </a:ln>
          </c:spPr>
          <c:cat>
            <c:numRef>
              <c:f>data!$B$15:$B$105</c:f>
              <c:numCache>
                <c:formatCode>0.00</c:formatCode>
                <c:ptCount val="91"/>
                <c:pt idx="0">
                  <c:v>1</c:v>
                </c:pt>
                <c:pt idx="1">
                  <c:v>1.1000000000000001</c:v>
                </c:pt>
                <c:pt idx="2">
                  <c:v>1.2</c:v>
                </c:pt>
                <c:pt idx="3">
                  <c:v>1.3</c:v>
                </c:pt>
                <c:pt idx="4">
                  <c:v>1.4000000000000001</c:v>
                </c:pt>
                <c:pt idx="5">
                  <c:v>1.5000000000000002</c:v>
                </c:pt>
                <c:pt idx="6">
                  <c:v>1.6000000000000003</c:v>
                </c:pt>
                <c:pt idx="7">
                  <c:v>1.7000000000000004</c:v>
                </c:pt>
                <c:pt idx="8">
                  <c:v>1.8000000000000005</c:v>
                </c:pt>
                <c:pt idx="9">
                  <c:v>1.9000000000000006</c:v>
                </c:pt>
                <c:pt idx="10">
                  <c:v>2.0000000000000009</c:v>
                </c:pt>
                <c:pt idx="11">
                  <c:v>2.1000000000000005</c:v>
                </c:pt>
                <c:pt idx="12">
                  <c:v>2.2000000000000011</c:v>
                </c:pt>
                <c:pt idx="13">
                  <c:v>2.3000000000000007</c:v>
                </c:pt>
                <c:pt idx="14">
                  <c:v>2.4000000000000012</c:v>
                </c:pt>
                <c:pt idx="15">
                  <c:v>2.5000000000000009</c:v>
                </c:pt>
                <c:pt idx="16">
                  <c:v>2.6000000000000014</c:v>
                </c:pt>
                <c:pt idx="17">
                  <c:v>2.7000000000000011</c:v>
                </c:pt>
                <c:pt idx="18">
                  <c:v>2.8000000000000016</c:v>
                </c:pt>
                <c:pt idx="19">
                  <c:v>2.9000000000000012</c:v>
                </c:pt>
                <c:pt idx="20">
                  <c:v>3.0000000000000018</c:v>
                </c:pt>
                <c:pt idx="21">
                  <c:v>3.1000000000000014</c:v>
                </c:pt>
                <c:pt idx="22">
                  <c:v>3.200000000000002</c:v>
                </c:pt>
                <c:pt idx="23">
                  <c:v>3.3000000000000016</c:v>
                </c:pt>
                <c:pt idx="24">
                  <c:v>3.4000000000000021</c:v>
                </c:pt>
                <c:pt idx="25">
                  <c:v>3.5000000000000018</c:v>
                </c:pt>
                <c:pt idx="26">
                  <c:v>3.6000000000000023</c:v>
                </c:pt>
                <c:pt idx="27">
                  <c:v>3.700000000000002</c:v>
                </c:pt>
                <c:pt idx="28">
                  <c:v>3.8000000000000025</c:v>
                </c:pt>
                <c:pt idx="29">
                  <c:v>3.9000000000000021</c:v>
                </c:pt>
                <c:pt idx="30">
                  <c:v>4.0000000000000027</c:v>
                </c:pt>
                <c:pt idx="31">
                  <c:v>4.1000000000000023</c:v>
                </c:pt>
                <c:pt idx="32">
                  <c:v>4.2000000000000028</c:v>
                </c:pt>
                <c:pt idx="33">
                  <c:v>4.3000000000000025</c:v>
                </c:pt>
                <c:pt idx="34">
                  <c:v>4.400000000000003</c:v>
                </c:pt>
                <c:pt idx="35">
                  <c:v>4.5000000000000027</c:v>
                </c:pt>
                <c:pt idx="36">
                  <c:v>4.6000000000000032</c:v>
                </c:pt>
                <c:pt idx="37">
                  <c:v>4.7000000000000028</c:v>
                </c:pt>
                <c:pt idx="38">
                  <c:v>4.8000000000000034</c:v>
                </c:pt>
                <c:pt idx="39">
                  <c:v>4.900000000000003</c:v>
                </c:pt>
                <c:pt idx="40">
                  <c:v>5.0000000000000036</c:v>
                </c:pt>
                <c:pt idx="41">
                  <c:v>5.1000000000000032</c:v>
                </c:pt>
                <c:pt idx="42">
                  <c:v>5.2000000000000037</c:v>
                </c:pt>
                <c:pt idx="43">
                  <c:v>5.3000000000000034</c:v>
                </c:pt>
                <c:pt idx="44">
                  <c:v>5.4000000000000039</c:v>
                </c:pt>
                <c:pt idx="45">
                  <c:v>5.5000000000000036</c:v>
                </c:pt>
                <c:pt idx="46">
                  <c:v>5.6000000000000041</c:v>
                </c:pt>
                <c:pt idx="47">
                  <c:v>5.7000000000000037</c:v>
                </c:pt>
                <c:pt idx="48">
                  <c:v>5.8000000000000043</c:v>
                </c:pt>
                <c:pt idx="49">
                  <c:v>5.9000000000000039</c:v>
                </c:pt>
                <c:pt idx="50">
                  <c:v>6.0000000000000044</c:v>
                </c:pt>
                <c:pt idx="51">
                  <c:v>6.1000000000000041</c:v>
                </c:pt>
                <c:pt idx="52">
                  <c:v>6.2000000000000046</c:v>
                </c:pt>
                <c:pt idx="53">
                  <c:v>6.3000000000000043</c:v>
                </c:pt>
                <c:pt idx="54">
                  <c:v>6.4000000000000048</c:v>
                </c:pt>
                <c:pt idx="55">
                  <c:v>6.5000000000000044</c:v>
                </c:pt>
                <c:pt idx="56">
                  <c:v>6.600000000000005</c:v>
                </c:pt>
                <c:pt idx="57">
                  <c:v>6.7000000000000046</c:v>
                </c:pt>
                <c:pt idx="58">
                  <c:v>6.8000000000000052</c:v>
                </c:pt>
                <c:pt idx="59">
                  <c:v>6.9000000000000048</c:v>
                </c:pt>
                <c:pt idx="60">
                  <c:v>7.0000000000000053</c:v>
                </c:pt>
                <c:pt idx="61">
                  <c:v>7.100000000000005</c:v>
                </c:pt>
                <c:pt idx="62">
                  <c:v>7.2000000000000055</c:v>
                </c:pt>
                <c:pt idx="63">
                  <c:v>7.3000000000000052</c:v>
                </c:pt>
                <c:pt idx="64">
                  <c:v>7.4000000000000057</c:v>
                </c:pt>
                <c:pt idx="65">
                  <c:v>7.5000000000000053</c:v>
                </c:pt>
                <c:pt idx="66">
                  <c:v>7.6000000000000059</c:v>
                </c:pt>
                <c:pt idx="67">
                  <c:v>7.7000000000000055</c:v>
                </c:pt>
                <c:pt idx="68">
                  <c:v>7.800000000000006</c:v>
                </c:pt>
                <c:pt idx="69">
                  <c:v>7.9000000000000057</c:v>
                </c:pt>
                <c:pt idx="70">
                  <c:v>8.0000000000000053</c:v>
                </c:pt>
                <c:pt idx="71">
                  <c:v>8.1000000000000068</c:v>
                </c:pt>
                <c:pt idx="72">
                  <c:v>8.2000000000000064</c:v>
                </c:pt>
                <c:pt idx="73">
                  <c:v>8.300000000000006</c:v>
                </c:pt>
                <c:pt idx="74">
                  <c:v>8.4000000000000057</c:v>
                </c:pt>
                <c:pt idx="75">
                  <c:v>8.5000000000000071</c:v>
                </c:pt>
                <c:pt idx="76">
                  <c:v>8.6000000000000068</c:v>
                </c:pt>
                <c:pt idx="77">
                  <c:v>8.7000000000000064</c:v>
                </c:pt>
                <c:pt idx="78">
                  <c:v>8.800000000000006</c:v>
                </c:pt>
                <c:pt idx="79">
                  <c:v>8.9000000000000075</c:v>
                </c:pt>
                <c:pt idx="80">
                  <c:v>9.0000000000000071</c:v>
                </c:pt>
                <c:pt idx="81">
                  <c:v>9.1000000000000068</c:v>
                </c:pt>
                <c:pt idx="82">
                  <c:v>9.2000000000000064</c:v>
                </c:pt>
                <c:pt idx="83">
                  <c:v>9.3000000000000078</c:v>
                </c:pt>
                <c:pt idx="84">
                  <c:v>9.4000000000000075</c:v>
                </c:pt>
                <c:pt idx="85">
                  <c:v>9.5000000000000071</c:v>
                </c:pt>
                <c:pt idx="86">
                  <c:v>9.6000000000000068</c:v>
                </c:pt>
                <c:pt idx="87">
                  <c:v>9.7000000000000082</c:v>
                </c:pt>
                <c:pt idx="88">
                  <c:v>9.8000000000000078</c:v>
                </c:pt>
                <c:pt idx="89">
                  <c:v>9.9000000000000075</c:v>
                </c:pt>
                <c:pt idx="90">
                  <c:v>10.000000000000007</c:v>
                </c:pt>
              </c:numCache>
            </c:numRef>
          </c:cat>
          <c:val>
            <c:numRef>
              <c:f>data!$C$15:$C$105</c:f>
              <c:numCache>
                <c:formatCode>0.00</c:formatCode>
                <c:ptCount val="91"/>
                <c:pt idx="0">
                  <c:v>4.5633044952626634</c:v>
                </c:pt>
                <c:pt idx="1">
                  <c:v>4.208634378658636</c:v>
                </c:pt>
                <c:pt idx="2">
                  <c:v>3.9089713655865306</c:v>
                </c:pt>
                <c:pt idx="3">
                  <c:v>3.6521864183745691</c:v>
                </c:pt>
                <c:pt idx="4">
                  <c:v>3.4295043605040587</c:v>
                </c:pt>
                <c:pt idx="5">
                  <c:v>3.2344137833475406</c:v>
                </c:pt>
                <c:pt idx="6">
                  <c:v>3.0619775035420287</c:v>
                </c:pt>
                <c:pt idx="7">
                  <c:v>2.9083814065798959</c:v>
                </c:pt>
                <c:pt idx="8">
                  <c:v>2.770630554390868</c:v>
                </c:pt>
                <c:pt idx="9">
                  <c:v>2.6463392427263597</c:v>
                </c:pt>
                <c:pt idx="10">
                  <c:v>2.5335827038657279</c:v>
                </c:pt>
                <c:pt idx="11">
                  <c:v>2.4307902716507948</c:v>
                </c:pt>
                <c:pt idx="12">
                  <c:v>2.3366670533894429</c:v>
                </c:pt>
                <c:pt idx="13">
                  <c:v>2.2501355900248412</c:v>
                </c:pt>
                <c:pt idx="14">
                  <c:v>2.1702917813259739</c:v>
                </c:pt>
                <c:pt idx="15">
                  <c:v>2.096371155536632</c:v>
                </c:pt>
                <c:pt idx="16">
                  <c:v>2.0277227501458941</c:v>
                </c:pt>
                <c:pt idx="17">
                  <c:v>1.9637886673985465</c:v>
                </c:pt>
                <c:pt idx="18">
                  <c:v>1.9040879125259957</c:v>
                </c:pt>
                <c:pt idx="19">
                  <c:v>1.8482035004734712</c:v>
                </c:pt>
                <c:pt idx="20">
                  <c:v>1.7957720829590527</c:v>
                </c:pt>
                <c:pt idx="21">
                  <c:v>1.7464755376164054</c:v>
                </c:pt>
                <c:pt idx="22">
                  <c:v>1.7000340982403603</c:v>
                </c:pt>
                <c:pt idx="23">
                  <c:v>1.6562007055244461</c:v>
                </c:pt>
                <c:pt idx="24">
                  <c:v>1.6147563318654596</c:v>
                </c:pt>
                <c:pt idx="25">
                  <c:v>1.5755060891973163</c:v>
                </c:pt>
                <c:pt idx="26">
                  <c:v>1.5382759705590432</c:v>
                </c:pt>
                <c:pt idx="27">
                  <c:v>1.5029101078398763</c:v>
                </c:pt>
                <c:pt idx="28">
                  <c:v>1.469268452476282</c:v>
                </c:pt>
                <c:pt idx="29">
                  <c:v>1.4372248046756204</c:v>
                </c:pt>
                <c:pt idx="30">
                  <c:v>1.4066651313738585</c:v>
                </c:pt>
                <c:pt idx="31">
                  <c:v>1.3774861246032037</c:v>
                </c:pt>
                <c:pt idx="32">
                  <c:v>1.3495939609931811</c:v>
                </c:pt>
                <c:pt idx="33">
                  <c:v>1.3229032303110217</c:v>
                </c:pt>
                <c:pt idx="34">
                  <c:v>1.2973360066825055</c:v>
                </c:pt>
                <c:pt idx="35">
                  <c:v>1.272821040739943</c:v>
                </c:pt>
                <c:pt idx="36">
                  <c:v>1.2492930546620247</c:v>
                </c:pt>
                <c:pt idx="37">
                  <c:v>1.2266921250871299</c:v>
                </c:pt>
                <c:pt idx="38">
                  <c:v>1.2049631413414874</c:v>
                </c:pt>
                <c:pt idx="39">
                  <c:v>1.184055328438451</c:v>
                </c:pt>
                <c:pt idx="40">
                  <c:v>1.1639218259628543</c:v>
                </c:pt>
                <c:pt idx="41">
                  <c:v>1.1445193153240887</c:v>
                </c:pt>
                <c:pt idx="42">
                  <c:v>1.1258076889977464</c:v>
                </c:pt>
                <c:pt idx="43">
                  <c:v>1.1077497563219372</c:v>
                </c:pt>
                <c:pt idx="44">
                  <c:v>1.0903109812053204</c:v>
                </c:pt>
                <c:pt idx="45">
                  <c:v>1.073459247767433</c:v>
                </c:pt>
                <c:pt idx="46">
                  <c:v>1.0571646504904086</c:v>
                </c:pt>
                <c:pt idx="47">
                  <c:v>1.0413993059328952</c:v>
                </c:pt>
                <c:pt idx="48">
                  <c:v>1.0261371834566024</c:v>
                </c:pt>
                <c:pt idx="49">
                  <c:v>1.0113539527555417</c:v>
                </c:pt>
                <c:pt idx="50">
                  <c:v>0.99702684626748872</c:v>
                </c:pt>
                <c:pt idx="51">
                  <c:v>0.98313453479460555</c:v>
                </c:pt>
                <c:pt idx="52">
                  <c:v>0.96965701487225231</c:v>
                </c:pt>
                <c:pt idx="53">
                  <c:v>0.95657550660723367</c:v>
                </c:pt>
                <c:pt idx="54">
                  <c:v>0.94387236086375348</c:v>
                </c:pt>
                <c:pt idx="55">
                  <c:v>0.93153097481096059</c:v>
                </c:pt>
                <c:pt idx="56">
                  <c:v>0.9195357149633786</c:v>
                </c:pt>
                <c:pt idx="57">
                  <c:v>0.90787184694739698</c:v>
                </c:pt>
                <c:pt idx="58">
                  <c:v>0.89652547131560922</c:v>
                </c:pt>
                <c:pt idx="59">
                  <c:v>0.8854834648080222</c:v>
                </c:pt>
                <c:pt idx="60">
                  <c:v>0.87473342652662411</c:v>
                </c:pt>
                <c:pt idx="61">
                  <c:v>0.86426362854882932</c:v>
                </c:pt>
                <c:pt idx="62">
                  <c:v>0.85406297055711322</c:v>
                </c:pt>
                <c:pt idx="63">
                  <c:v>0.84412093810763311</c:v>
                </c:pt>
                <c:pt idx="64">
                  <c:v>0.83442756420069097</c:v>
                </c:pt>
                <c:pt idx="65">
                  <c:v>0.82497339385120383</c:v>
                </c:pt>
                <c:pt idx="66">
                  <c:v>0.81574945138856136</c:v>
                </c:pt>
                <c:pt idx="67">
                  <c:v>0.8067472102428519</c:v>
                </c:pt>
                <c:pt idx="68">
                  <c:v>0.79795856499892803</c:v>
                </c:pt>
                <c:pt idx="69">
                  <c:v>0.78937580552150655</c:v>
                </c:pt>
                <c:pt idx="70">
                  <c:v>0.78099159297382881</c:v>
                </c:pt>
                <c:pt idx="71">
                  <c:v>0.7727989375696227</c:v>
                </c:pt>
                <c:pt idx="72">
                  <c:v>0.76479117791345763</c:v>
                </c:pt>
                <c:pt idx="73">
                  <c:v>0.756961961798302</c:v>
                </c:pt>
                <c:pt idx="74">
                  <c:v>0.74930522834136404</c:v>
                </c:pt>
                <c:pt idx="75">
                  <c:v>0.74181519135028495</c:v>
                </c:pt>
                <c:pt idx="76">
                  <c:v>0.73448632382161094</c:v>
                </c:pt>
                <c:pt idx="77">
                  <c:v>0.72731334348233534</c:v>
                </c:pt>
                <c:pt idx="78">
                  <c:v>0.72029119929325169</c:v>
                </c:pt>
                <c:pt idx="79">
                  <c:v>0.71341505884004464</c:v>
                </c:pt>
                <c:pt idx="80">
                  <c:v>0.70668029654450593</c:v>
                </c:pt>
                <c:pt idx="81">
                  <c:v>0.70008248263408923</c:v>
                </c:pt>
                <c:pt idx="82">
                  <c:v>0.69361737281331715</c:v>
                </c:pt>
                <c:pt idx="83">
                  <c:v>0.68728089858529595</c:v>
                </c:pt>
                <c:pt idx="84">
                  <c:v>0.68106915817594482</c:v>
                </c:pt>
                <c:pt idx="85">
                  <c:v>0.67497840801744058</c:v>
                </c:pt>
                <c:pt idx="86">
                  <c:v>0.66900505475096184</c:v>
                </c:pt>
                <c:pt idx="87">
                  <c:v>0.66314564771202733</c:v>
                </c:pt>
                <c:pt idx="88">
                  <c:v>0.65739687186468154</c:v>
                </c:pt>
                <c:pt idx="89">
                  <c:v>0.65175554115345002</c:v>
                </c:pt>
                <c:pt idx="90">
                  <c:v>0.64621859224442746</c:v>
                </c:pt>
              </c:numCache>
            </c:numRef>
          </c:val>
          <c:extLst>
            <c:ext xmlns:c16="http://schemas.microsoft.com/office/drawing/2014/chart" uri="{C3380CC4-5D6E-409C-BE32-E72D297353CC}">
              <c16:uniqueId val="{00000003-3D09-4B40-98F9-70735BCE55F5}"/>
            </c:ext>
          </c:extLst>
        </c:ser>
        <c:dLbls>
          <c:showLegendKey val="0"/>
          <c:showVal val="0"/>
          <c:showCatName val="0"/>
          <c:showSerName val="0"/>
          <c:showPercent val="0"/>
          <c:showBubbleSize val="0"/>
        </c:dLbls>
        <c:axId val="180062848"/>
        <c:axId val="180077696"/>
      </c:areaChart>
      <c:scatterChart>
        <c:scatterStyle val="lineMarker"/>
        <c:varyColors val="0"/>
        <c:ser>
          <c:idx val="3"/>
          <c:order val="4"/>
          <c:tx>
            <c:v>Olay</c:v>
          </c:tx>
          <c:spPr>
            <a:ln w="28575">
              <a:noFill/>
            </a:ln>
          </c:spPr>
          <c:marker>
            <c:symbol val="diamond"/>
            <c:size val="9"/>
            <c:spPr>
              <a:solidFill>
                <a:srgbClr val="000080"/>
              </a:solidFill>
              <a:ln>
                <a:solidFill>
                  <a:srgbClr val="33CCCC"/>
                </a:solidFill>
                <a:prstDash val="solid"/>
              </a:ln>
            </c:spPr>
          </c:marker>
          <c:xVal>
            <c:numRef>
              <c:f>Control!$E$7</c:f>
              <c:numCache>
                <c:formatCode>0.000</c:formatCode>
                <c:ptCount val="1"/>
                <c:pt idx="0">
                  <c:v>13.227735731999999</c:v>
                </c:pt>
              </c:numCache>
            </c:numRef>
          </c:xVal>
          <c:yVal>
            <c:numRef>
              <c:f>Control!$E$5</c:f>
              <c:numCache>
                <c:formatCode>0.000</c:formatCode>
                <c:ptCount val="1"/>
                <c:pt idx="0">
                  <c:v>19.685039370000002</c:v>
                </c:pt>
              </c:numCache>
            </c:numRef>
          </c:yVal>
          <c:smooth val="0"/>
          <c:extLst>
            <c:ext xmlns:c16="http://schemas.microsoft.com/office/drawing/2014/chart" uri="{C3380CC4-5D6E-409C-BE32-E72D297353CC}">
              <c16:uniqueId val="{00000004-3D09-4B40-98F9-70735BCE55F5}"/>
            </c:ext>
          </c:extLst>
        </c:ser>
        <c:dLbls>
          <c:showLegendKey val="0"/>
          <c:showVal val="0"/>
          <c:showCatName val="0"/>
          <c:showSerName val="0"/>
          <c:showPercent val="0"/>
          <c:showBubbleSize val="0"/>
        </c:dLbls>
        <c:axId val="180079616"/>
        <c:axId val="180085888"/>
      </c:scatterChart>
      <c:catAx>
        <c:axId val="180062848"/>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tr-TR"/>
                  <a:t>Ağırlık</a:t>
                </a:r>
                <a:r>
                  <a:rPr lang="en-US"/>
                  <a:t> (kg)</a:t>
                </a:r>
              </a:p>
            </c:rich>
          </c:tx>
          <c:layout>
            <c:manualLayout>
              <c:xMode val="edge"/>
              <c:yMode val="edge"/>
              <c:x val="0.45670666044363167"/>
              <c:y val="0.91867469879518104"/>
            </c:manualLayout>
          </c:layout>
          <c:overlay val="0"/>
          <c:spPr>
            <a:noFill/>
            <a:ln w="25400">
              <a:noFill/>
            </a:ln>
          </c:spPr>
        </c:title>
        <c:numFmt formatCode="0.0" sourceLinked="0"/>
        <c:majorTickMark val="out"/>
        <c:minorTickMark val="out"/>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0077696"/>
        <c:crossesAt val="0"/>
        <c:auto val="1"/>
        <c:lblAlgn val="ctr"/>
        <c:lblOffset val="0"/>
        <c:tickLblSkip val="10"/>
        <c:tickMarkSkip val="10"/>
        <c:noMultiLvlLbl val="0"/>
      </c:catAx>
      <c:valAx>
        <c:axId val="180077696"/>
        <c:scaling>
          <c:orientation val="minMax"/>
          <c:max val="15"/>
          <c:min val="0"/>
        </c:scaling>
        <c:delete val="0"/>
        <c:axPos val="l"/>
        <c:title>
          <c:tx>
            <c:rich>
              <a:bodyPr/>
              <a:lstStyle/>
              <a:p>
                <a:pPr>
                  <a:defRPr sz="1000" b="0" i="0" u="none" strike="noStrike" baseline="0">
                    <a:solidFill>
                      <a:srgbClr val="000000"/>
                    </a:solidFill>
                    <a:latin typeface="Arial"/>
                    <a:ea typeface="Arial"/>
                    <a:cs typeface="Arial"/>
                  </a:defRPr>
                </a:pPr>
                <a:r>
                  <a:rPr lang="tr-TR"/>
                  <a:t>Yükseklik</a:t>
                </a:r>
                <a:r>
                  <a:rPr lang="en-US"/>
                  <a:t> (m)</a:t>
                </a:r>
              </a:p>
            </c:rich>
          </c:tx>
          <c:layout>
            <c:manualLayout>
              <c:xMode val="edge"/>
              <c:yMode val="edge"/>
              <c:x val="1.1884559937194884E-2"/>
              <c:y val="0.42168674698795217"/>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0062848"/>
        <c:crosses val="autoZero"/>
        <c:crossBetween val="midCat"/>
        <c:majorUnit val="1"/>
        <c:minorUnit val="1"/>
      </c:valAx>
      <c:valAx>
        <c:axId val="180079616"/>
        <c:scaling>
          <c:orientation val="minMax"/>
          <c:max val="22"/>
          <c:min val="2.2000000000000002"/>
        </c:scaling>
        <c:delete val="0"/>
        <c:axPos val="b"/>
        <c:title>
          <c:tx>
            <c:rich>
              <a:bodyPr/>
              <a:lstStyle/>
              <a:p>
                <a:pPr>
                  <a:defRPr sz="1000" b="0" i="0" u="none" strike="noStrike" baseline="0">
                    <a:solidFill>
                      <a:srgbClr val="000000"/>
                    </a:solidFill>
                    <a:latin typeface="Arial"/>
                    <a:ea typeface="Arial"/>
                    <a:cs typeface="Arial"/>
                  </a:defRPr>
                </a:pPr>
                <a:r>
                  <a:rPr lang="tr-TR"/>
                  <a:t>Ağırlık</a:t>
                </a:r>
                <a:r>
                  <a:rPr lang="en-US"/>
                  <a:t> (lb)</a:t>
                </a:r>
              </a:p>
            </c:rich>
          </c:tx>
          <c:layout>
            <c:manualLayout>
              <c:xMode val="edge"/>
              <c:yMode val="edge"/>
              <c:x val="0.4601022576012006"/>
              <c:y val="4.8819960551772526E-2"/>
            </c:manualLayout>
          </c:layout>
          <c:overlay val="0"/>
          <c:spPr>
            <a:noFill/>
            <a:ln w="25400">
              <a:noFill/>
            </a:ln>
          </c:spPr>
        </c:title>
        <c:numFmt formatCode="0.0" sourceLinked="0"/>
        <c:majorTickMark val="cross"/>
        <c:minorTickMark val="out"/>
        <c:tickLblPos val="high"/>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0085888"/>
        <c:crossesAt val="131"/>
        <c:crossBetween val="midCat"/>
        <c:majorUnit val="2.2000000000000002"/>
        <c:minorUnit val="1.1000000000000001"/>
      </c:valAx>
      <c:valAx>
        <c:axId val="180085888"/>
        <c:scaling>
          <c:orientation val="minMax"/>
          <c:max val="50"/>
          <c:min val="0"/>
        </c:scaling>
        <c:delete val="0"/>
        <c:axPos val="r"/>
        <c:title>
          <c:tx>
            <c:rich>
              <a:bodyPr rot="-5400000" vert="horz"/>
              <a:lstStyle/>
              <a:p>
                <a:pPr algn="ctr">
                  <a:defRPr sz="1000" b="0" i="0" u="none" strike="noStrike" baseline="0">
                    <a:solidFill>
                      <a:srgbClr val="000000"/>
                    </a:solidFill>
                    <a:latin typeface="Arial"/>
                    <a:ea typeface="Arial"/>
                    <a:cs typeface="Arial"/>
                  </a:defRPr>
                </a:pPr>
                <a:r>
                  <a:rPr lang="tr-TR"/>
                  <a:t>Yükseklik</a:t>
                </a:r>
                <a:r>
                  <a:rPr lang="en-US"/>
                  <a:t> (ft)</a:t>
                </a:r>
              </a:p>
            </c:rich>
          </c:tx>
          <c:layout>
            <c:manualLayout>
              <c:xMode val="edge"/>
              <c:yMode val="edge"/>
              <c:x val="0.9524625892523314"/>
              <c:y val="0.41566265060240981"/>
            </c:manualLayout>
          </c:layout>
          <c:overlay val="0"/>
          <c:spPr>
            <a:noFill/>
            <a:ln w="25400">
              <a:noFill/>
            </a:ln>
          </c:spPr>
        </c:title>
        <c:numFmt formatCode="0" sourceLinked="0"/>
        <c:majorTickMark val="cross"/>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0079616"/>
        <c:crosses val="max"/>
        <c:crossBetween val="midCat"/>
        <c:majorUnit val="10"/>
        <c:minorUnit val="2.5"/>
      </c:valAx>
      <c:spPr>
        <a:gradFill rotWithShape="0">
          <a:gsLst>
            <a:gs pos="0">
              <a:srgbClr val="FF0000">
                <a:gamma/>
                <a:tint val="82745"/>
                <a:invGamma/>
              </a:srgbClr>
            </a:gs>
            <a:gs pos="100000">
              <a:srgbClr val="FF0000"/>
            </a:gs>
          </a:gsLst>
          <a:lin ang="18900000" scaled="1"/>
        </a:gradFill>
        <a:ln w="12700">
          <a:solidFill>
            <a:srgbClr val="808080"/>
          </a:solidFill>
          <a:prstDash val="solid"/>
        </a:ln>
      </c:spPr>
    </c:plotArea>
    <c:legend>
      <c:legendPos val="r"/>
      <c:layout>
        <c:manualLayout>
          <c:xMode val="edge"/>
          <c:yMode val="edge"/>
          <c:x val="0.74590102685901261"/>
          <c:y val="0.2168673796217668"/>
          <c:w val="0.11657599263687879"/>
          <c:h val="0.29472470579365029"/>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paperSize="9" orientation="landscape"/>
  </c:printSettings>
</c:chartSpace>
</file>

<file path=xl/ctrlProps/ctrlProp1.xml><?xml version="1.0" encoding="utf-8"?>
<formControlPr xmlns="http://schemas.microsoft.com/office/spreadsheetml/2009/9/main" objectType="Drop" dropLines="3" dropStyle="combo" dx="16" fmlaLink="Control!$C$5" fmlaRange="Control!$C$10:$C$11" sel="1" val="0"/>
</file>

<file path=xl/ctrlProps/ctrlProp2.xml><?xml version="1.0" encoding="utf-8"?>
<formControlPr xmlns="http://schemas.microsoft.com/office/spreadsheetml/2009/9/main" objectType="Drop" dropLines="3" dropStyle="combo" dx="16" fmlaLink="Control!$C$7" fmlaRange="Control!$D$10:$D$11" sel="1"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0</xdr:colOff>
      <xdr:row>10</xdr:row>
      <xdr:rowOff>0</xdr:rowOff>
    </xdr:from>
    <xdr:to>
      <xdr:col>4</xdr:col>
      <xdr:colOff>0</xdr:colOff>
      <xdr:row>11</xdr:row>
      <xdr:rowOff>0</xdr:rowOff>
    </xdr:to>
    <xdr:sp macro="" textlink="">
      <xdr:nvSpPr>
        <xdr:cNvPr id="25630" name="Rectangle 30">
          <a:extLst>
            <a:ext uri="{FF2B5EF4-FFF2-40B4-BE49-F238E27FC236}">
              <a16:creationId xmlns:a16="http://schemas.microsoft.com/office/drawing/2014/main" id="{00000000-0008-0000-0200-00001E640000}"/>
            </a:ext>
          </a:extLst>
        </xdr:cNvPr>
        <xdr:cNvSpPr>
          <a:spLocks noChangeArrowheads="1"/>
        </xdr:cNvSpPr>
      </xdr:nvSpPr>
      <xdr:spPr bwMode="auto">
        <a:xfrm>
          <a:off x="1743075" y="1171575"/>
          <a:ext cx="657225" cy="161925"/>
        </a:xfrm>
        <a:prstGeom prst="rect">
          <a:avLst/>
        </a:prstGeom>
        <a:noFill/>
        <a:ln w="9525">
          <a:solidFill>
            <a:srgbClr val="000000"/>
          </a:solidFill>
          <a:miter lim="800000"/>
          <a:headEnd/>
          <a:tailEnd/>
        </a:ln>
        <a:effectLst/>
      </xdr:spPr>
    </xdr:sp>
    <xdr:clientData/>
  </xdr:twoCellAnchor>
  <xdr:twoCellAnchor>
    <xdr:from>
      <xdr:col>5</xdr:col>
      <xdr:colOff>10583</xdr:colOff>
      <xdr:row>10</xdr:row>
      <xdr:rowOff>0</xdr:rowOff>
    </xdr:from>
    <xdr:to>
      <xdr:col>6</xdr:col>
      <xdr:colOff>10583</xdr:colOff>
      <xdr:row>11</xdr:row>
      <xdr:rowOff>0</xdr:rowOff>
    </xdr:to>
    <xdr:sp macro="" textlink="">
      <xdr:nvSpPr>
        <xdr:cNvPr id="25634" name="Rectangle 34">
          <a:extLst>
            <a:ext uri="{FF2B5EF4-FFF2-40B4-BE49-F238E27FC236}">
              <a16:creationId xmlns:a16="http://schemas.microsoft.com/office/drawing/2014/main" id="{00000000-0008-0000-0200-000022640000}"/>
            </a:ext>
          </a:extLst>
        </xdr:cNvPr>
        <xdr:cNvSpPr>
          <a:spLocks noChangeArrowheads="1"/>
        </xdr:cNvSpPr>
      </xdr:nvSpPr>
      <xdr:spPr bwMode="auto">
        <a:xfrm>
          <a:off x="2995083" y="1174750"/>
          <a:ext cx="762000" cy="158750"/>
        </a:xfrm>
        <a:prstGeom prst="rect">
          <a:avLst/>
        </a:prstGeom>
        <a:noFill/>
        <a:ln w="9525">
          <a:solidFill>
            <a:srgbClr val="000000"/>
          </a:solidFill>
          <a:miter lim="800000"/>
          <a:headEnd/>
          <a:tailEnd/>
        </a:ln>
        <a:effectLst>
          <a:outerShdw dist="17961" dir="2700000" algn="ctr" rotWithShape="0">
            <a:srgbClr val="808080"/>
          </a:outerShdw>
        </a:effectLst>
      </xdr:spPr>
      <xdr:txBody>
        <a:bodyPr/>
        <a:lstStyle/>
        <a:p>
          <a:endParaRPr lang="en-GB"/>
        </a:p>
      </xdr:txBody>
    </xdr:sp>
    <xdr:clientData/>
  </xdr:twoCellAnchor>
  <xdr:twoCellAnchor>
    <xdr:from>
      <xdr:col>3</xdr:col>
      <xdr:colOff>0</xdr:colOff>
      <xdr:row>10</xdr:row>
      <xdr:rowOff>0</xdr:rowOff>
    </xdr:from>
    <xdr:to>
      <xdr:col>4</xdr:col>
      <xdr:colOff>0</xdr:colOff>
      <xdr:row>11</xdr:row>
      <xdr:rowOff>0</xdr:rowOff>
    </xdr:to>
    <xdr:sp macro="" textlink="">
      <xdr:nvSpPr>
        <xdr:cNvPr id="25636" name="Rectangle 36">
          <a:extLst>
            <a:ext uri="{FF2B5EF4-FFF2-40B4-BE49-F238E27FC236}">
              <a16:creationId xmlns:a16="http://schemas.microsoft.com/office/drawing/2014/main" id="{00000000-0008-0000-0200-000024640000}"/>
            </a:ext>
          </a:extLst>
        </xdr:cNvPr>
        <xdr:cNvSpPr>
          <a:spLocks noChangeArrowheads="1"/>
        </xdr:cNvSpPr>
      </xdr:nvSpPr>
      <xdr:spPr bwMode="auto">
        <a:xfrm>
          <a:off x="1743075" y="1171575"/>
          <a:ext cx="657225" cy="161925"/>
        </a:xfrm>
        <a:prstGeom prst="rect">
          <a:avLst/>
        </a:prstGeom>
        <a:noFill/>
        <a:ln w="9525">
          <a:solidFill>
            <a:srgbClr val="000000"/>
          </a:solidFill>
          <a:miter lim="800000"/>
          <a:headEnd/>
          <a:tailEnd/>
        </a:ln>
        <a:effectLst>
          <a:outerShdw dist="17961" dir="2700000" algn="ctr" rotWithShape="0">
            <a:srgbClr val="808080"/>
          </a:outerShdw>
        </a:effectLst>
      </xdr:spPr>
      <xdr:txBody>
        <a:bodyPr/>
        <a:lstStyle/>
        <a:p>
          <a:endParaRPr lang="en-GB"/>
        </a:p>
      </xdr:txBody>
    </xdr:sp>
    <xdr:clientData/>
  </xdr:twoCellAnchor>
  <xdr:twoCellAnchor>
    <xdr:from>
      <xdr:col>0</xdr:col>
      <xdr:colOff>330199</xdr:colOff>
      <xdr:row>11</xdr:row>
      <xdr:rowOff>52920</xdr:rowOff>
    </xdr:from>
    <xdr:to>
      <xdr:col>10</xdr:col>
      <xdr:colOff>577851</xdr:colOff>
      <xdr:row>33</xdr:row>
      <xdr:rowOff>91023</xdr:rowOff>
    </xdr:to>
    <xdr:graphicFrame macro="">
      <xdr:nvGraphicFramePr>
        <xdr:cNvPr id="25638" name="Chart 38">
          <a:extLst>
            <a:ext uri="{FF2B5EF4-FFF2-40B4-BE49-F238E27FC236}">
              <a16:creationId xmlns:a16="http://schemas.microsoft.com/office/drawing/2014/main" id="{00000000-0008-0000-0200-000026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6</xdr:col>
          <xdr:colOff>28575</xdr:colOff>
          <xdr:row>3</xdr:row>
          <xdr:rowOff>76200</xdr:rowOff>
        </xdr:from>
        <xdr:to>
          <xdr:col>6</xdr:col>
          <xdr:colOff>485775</xdr:colOff>
          <xdr:row>5</xdr:row>
          <xdr:rowOff>19050</xdr:rowOff>
        </xdr:to>
        <xdr:sp macro="" textlink="">
          <xdr:nvSpPr>
            <xdr:cNvPr id="25639" name="Drop Down 39" hidden="1">
              <a:extLst>
                <a:ext uri="{63B3BB69-23CF-44E3-9099-C40C66FF867C}">
                  <a14:compatExt spid="_x0000_s25639"/>
                </a:ext>
                <a:ext uri="{FF2B5EF4-FFF2-40B4-BE49-F238E27FC236}">
                  <a16:creationId xmlns:a16="http://schemas.microsoft.com/office/drawing/2014/main" id="{00000000-0008-0000-0200-000027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0</xdr:row>
          <xdr:rowOff>114300</xdr:rowOff>
        </xdr:from>
        <xdr:to>
          <xdr:col>1</xdr:col>
          <xdr:colOff>619125</xdr:colOff>
          <xdr:row>13</xdr:row>
          <xdr:rowOff>95250</xdr:rowOff>
        </xdr:to>
        <xdr:sp macro="" textlink="">
          <xdr:nvSpPr>
            <xdr:cNvPr id="25644" name="Object 44" hidden="1">
              <a:extLst>
                <a:ext uri="{63B3BB69-23CF-44E3-9099-C40C66FF867C}">
                  <a14:compatExt spid="_x0000_s25644"/>
                </a:ext>
                <a:ext uri="{FF2B5EF4-FFF2-40B4-BE49-F238E27FC236}">
                  <a16:creationId xmlns:a16="http://schemas.microsoft.com/office/drawing/2014/main" id="{00000000-0008-0000-0200-00002C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171450</xdr:rowOff>
        </xdr:from>
        <xdr:to>
          <xdr:col>6</xdr:col>
          <xdr:colOff>476250</xdr:colOff>
          <xdr:row>7</xdr:row>
          <xdr:rowOff>0</xdr:rowOff>
        </xdr:to>
        <xdr:sp macro="" textlink="">
          <xdr:nvSpPr>
            <xdr:cNvPr id="25641" name="Drop Down 41" hidden="1">
              <a:extLst>
                <a:ext uri="{63B3BB69-23CF-44E3-9099-C40C66FF867C}">
                  <a14:compatExt spid="_x0000_s25641"/>
                </a:ext>
                <a:ext uri="{FF2B5EF4-FFF2-40B4-BE49-F238E27FC236}">
                  <a16:creationId xmlns:a16="http://schemas.microsoft.com/office/drawing/2014/main" id="{00000000-0008-0000-0200-000029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C4:E11"/>
  <sheetViews>
    <sheetView workbookViewId="0">
      <selection activeCell="E9" sqref="E9"/>
    </sheetView>
  </sheetViews>
  <sheetFormatPr defaultRowHeight="12.75" x14ac:dyDescent="0.2"/>
  <sheetData>
    <row r="4" spans="3:5" x14ac:dyDescent="0.2">
      <c r="C4" s="12"/>
      <c r="D4" s="34" t="s">
        <v>3</v>
      </c>
      <c r="E4" s="34" t="s">
        <v>1</v>
      </c>
    </row>
    <row r="5" spans="3:5" x14ac:dyDescent="0.2">
      <c r="C5" s="12">
        <v>1</v>
      </c>
      <c r="D5" s="35">
        <f>IF(C5=1,'Potansiyel Risk Hesaplayicisi'!F5,'Potansiyel Risk Hesaplayicisi'!F5*0.3048)</f>
        <v>6</v>
      </c>
      <c r="E5" s="35">
        <f>IF(C5=2,'Potansiyel Risk Hesaplayicisi'!F5,'Potansiyel Risk Hesaplayicisi'!F5*3.280839895)</f>
        <v>19.685039370000002</v>
      </c>
    </row>
    <row r="6" spans="3:5" x14ac:dyDescent="0.2">
      <c r="C6" s="12"/>
      <c r="D6" s="34" t="s">
        <v>13</v>
      </c>
      <c r="E6" s="34" t="s">
        <v>14</v>
      </c>
    </row>
    <row r="7" spans="3:5" x14ac:dyDescent="0.2">
      <c r="C7" s="12">
        <v>1</v>
      </c>
      <c r="D7" s="35">
        <f>IF(C7=1,'Potansiyel Risk Hesaplayicisi'!F7,'Potansiyel Risk Hesaplayicisi'!F7*0.45359237)</f>
        <v>6</v>
      </c>
      <c r="E7" s="35">
        <f>IF(C7=2,'Potansiyel Risk Hesaplayicisi'!F7,'Potansiyel Risk Hesaplayicisi'!F7*2.204622622)</f>
        <v>13.227735731999999</v>
      </c>
    </row>
    <row r="10" spans="3:5" x14ac:dyDescent="0.2">
      <c r="C10" s="4" t="s">
        <v>3</v>
      </c>
      <c r="D10" s="4" t="s">
        <v>0</v>
      </c>
    </row>
    <row r="11" spans="3:5" x14ac:dyDescent="0.2">
      <c r="C11" s="4" t="s">
        <v>1</v>
      </c>
      <c r="D11" s="4" t="s">
        <v>2</v>
      </c>
    </row>
  </sheetData>
  <phoneticPr fontId="0" type="noConversion"/>
  <dataValidations count="1">
    <dataValidation type="list" showDropDown="1" showInputMessage="1" showErrorMessage="1" sqref="C7" xr:uid="{00000000-0002-0000-0000-000000000000}">
      <formula1>"1,2"</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112"/>
  <sheetViews>
    <sheetView zoomScale="85" workbookViewId="0">
      <selection activeCell="I16" sqref="I16:S16"/>
    </sheetView>
  </sheetViews>
  <sheetFormatPr defaultRowHeight="12.75" x14ac:dyDescent="0.2"/>
  <cols>
    <col min="1" max="1" width="7.7109375" customWidth="1"/>
    <col min="2" max="2" width="12.7109375" customWidth="1"/>
    <col min="3" max="3" width="11.28515625" customWidth="1"/>
    <col min="4" max="4" width="10.5703125" customWidth="1"/>
    <col min="5" max="5" width="12.7109375" bestFit="1" customWidth="1"/>
    <col min="6" max="6" width="9.28515625" customWidth="1"/>
    <col min="7" max="7" width="3.42578125" customWidth="1"/>
    <col min="8" max="8" width="9.5703125" customWidth="1"/>
    <col min="9" max="9" width="9.28515625" customWidth="1"/>
    <col min="10" max="11" width="11.7109375" customWidth="1"/>
    <col min="12" max="18" width="9.28515625" customWidth="1"/>
    <col min="19" max="19" width="18.7109375" customWidth="1"/>
    <col min="20" max="43" width="9.28515625" customWidth="1"/>
    <col min="44" max="88" width="9.5703125" customWidth="1"/>
    <col min="89" max="92" width="10" customWidth="1"/>
    <col min="93" max="97" width="9.5703125" customWidth="1"/>
    <col min="98" max="98" width="10" customWidth="1"/>
  </cols>
  <sheetData>
    <row r="1" spans="1:19" x14ac:dyDescent="0.2">
      <c r="C1" t="s">
        <v>56</v>
      </c>
    </row>
    <row r="2" spans="1:19" x14ac:dyDescent="0.2">
      <c r="C2" s="51">
        <v>4.4006743306671225</v>
      </c>
      <c r="D2" s="52">
        <v>6.4569443276177756</v>
      </c>
      <c r="E2" s="52">
        <v>10.297240136550943</v>
      </c>
    </row>
    <row r="3" spans="1:19" x14ac:dyDescent="0.2">
      <c r="C3" s="51">
        <v>-1.0015000000000001</v>
      </c>
      <c r="D3" s="52">
        <v>-0.99960000000000004</v>
      </c>
      <c r="E3" s="52">
        <v>-0.99690000000000001</v>
      </c>
    </row>
    <row r="5" spans="1:19" x14ac:dyDescent="0.2">
      <c r="C5" t="s">
        <v>57</v>
      </c>
    </row>
    <row r="6" spans="1:19" x14ac:dyDescent="0.2">
      <c r="C6" s="51">
        <v>4.5633044952626634</v>
      </c>
      <c r="D6" s="51">
        <v>6.6126319566929164</v>
      </c>
      <c r="E6" s="51">
        <v>10.550898250965846</v>
      </c>
    </row>
    <row r="7" spans="1:19" x14ac:dyDescent="0.2">
      <c r="C7" s="51">
        <v>-0.84889999999999999</v>
      </c>
      <c r="D7" s="51">
        <v>-0.84719999999999995</v>
      </c>
      <c r="E7" s="51">
        <v>-0.84760000000000002</v>
      </c>
    </row>
    <row r="9" spans="1:19" x14ac:dyDescent="0.2">
      <c r="C9" s="53">
        <f>IF(Control!D7&lt;1,data!C2,data!C6)</f>
        <v>4.5633044952626634</v>
      </c>
      <c r="D9" s="53">
        <f>IF(Control!D7&lt;1,data!D2,data!D6)</f>
        <v>6.6126319566929164</v>
      </c>
      <c r="E9" s="53">
        <f>IF(Control!D7&lt;1,data!E2,data!E6)</f>
        <v>10.550898250965846</v>
      </c>
      <c r="F9" s="54"/>
      <c r="J9" s="55"/>
    </row>
    <row r="10" spans="1:19" x14ac:dyDescent="0.2">
      <c r="C10" s="53">
        <f>IF(Control!D7&lt;1,data!C3,data!C7)</f>
        <v>-0.84889999999999999</v>
      </c>
      <c r="D10" s="53">
        <f>IF(Control!D7&lt;1,data!D3,data!D7)</f>
        <v>-0.84719999999999995</v>
      </c>
      <c r="E10" s="53">
        <f>IF(Control!D7&lt;1,data!E3,data!E7)</f>
        <v>-0.84760000000000002</v>
      </c>
      <c r="F10" s="54"/>
      <c r="J10" s="55"/>
    </row>
    <row r="11" spans="1:19" x14ac:dyDescent="0.2">
      <c r="C11" s="54"/>
      <c r="D11" s="54"/>
      <c r="E11" s="54"/>
      <c r="F11" s="54"/>
      <c r="H11" s="54"/>
      <c r="I11" s="54"/>
      <c r="J11" s="54"/>
    </row>
    <row r="14" spans="1:19" x14ac:dyDescent="0.2">
      <c r="B14" s="56" t="s">
        <v>16</v>
      </c>
      <c r="C14" s="56" t="s">
        <v>22</v>
      </c>
      <c r="D14" s="56" t="s">
        <v>21</v>
      </c>
      <c r="E14" s="56" t="s">
        <v>20</v>
      </c>
      <c r="F14" t="s">
        <v>17</v>
      </c>
      <c r="I14" s="57" t="s">
        <v>36</v>
      </c>
    </row>
    <row r="15" spans="1:19" x14ac:dyDescent="0.2">
      <c r="A15" s="58">
        <v>0.1</v>
      </c>
      <c r="B15" s="59">
        <f>IF(Control!D$7&lt;1,A15,A15*10)</f>
        <v>1</v>
      </c>
      <c r="C15" s="59">
        <f t="shared" ref="C15:C47" si="0">C$9*$B15^(C$10)</f>
        <v>4.5633044952626634</v>
      </c>
      <c r="D15" s="59">
        <f t="shared" ref="D15:E30" si="1">D$9*$B15^(D$10)</f>
        <v>6.6126319566929164</v>
      </c>
      <c r="E15" s="59">
        <f t="shared" si="1"/>
        <v>10.550898250965846</v>
      </c>
      <c r="F15" s="60">
        <f t="shared" ref="F15:F79" si="2">E15</f>
        <v>10.550898250965846</v>
      </c>
      <c r="H15">
        <v>1</v>
      </c>
      <c r="I15" s="92" t="s">
        <v>66</v>
      </c>
      <c r="J15" s="92"/>
      <c r="K15" s="92"/>
      <c r="L15" s="92"/>
      <c r="M15" s="92"/>
      <c r="N15" s="92"/>
      <c r="O15" s="92"/>
      <c r="P15" s="92"/>
      <c r="Q15" s="92"/>
      <c r="R15" s="92"/>
      <c r="S15" s="92"/>
    </row>
    <row r="16" spans="1:19" ht="17.45" customHeight="1" x14ac:dyDescent="0.2">
      <c r="A16" s="2">
        <f>A15+0.01</f>
        <v>0.11</v>
      </c>
      <c r="B16" s="59">
        <f>IF(Control!D$7&lt;1,A16,A16*10)</f>
        <v>1.1000000000000001</v>
      </c>
      <c r="C16" s="59">
        <f t="shared" si="0"/>
        <v>4.208634378658636</v>
      </c>
      <c r="D16" s="59">
        <f t="shared" si="1"/>
        <v>6.0996718112569139</v>
      </c>
      <c r="E16" s="59">
        <f t="shared" si="1"/>
        <v>9.7320648663892744</v>
      </c>
      <c r="F16" s="60">
        <f t="shared" si="2"/>
        <v>9.7320648663892744</v>
      </c>
      <c r="H16">
        <v>2</v>
      </c>
      <c r="I16" s="92" t="s">
        <v>50</v>
      </c>
      <c r="J16" s="92"/>
      <c r="K16" s="92"/>
      <c r="L16" s="92"/>
      <c r="M16" s="92"/>
      <c r="N16" s="92"/>
      <c r="O16" s="92"/>
      <c r="P16" s="92"/>
      <c r="Q16" s="92"/>
      <c r="R16" s="92"/>
      <c r="S16" s="92"/>
    </row>
    <row r="17" spans="1:20" ht="17.45" customHeight="1" x14ac:dyDescent="0.2">
      <c r="A17" s="2">
        <f t="shared" ref="A17:A80" si="3">A16+0.01</f>
        <v>0.12</v>
      </c>
      <c r="B17" s="59">
        <f>IF(Control!D$7&lt;1,A17,A17*10)</f>
        <v>1.2</v>
      </c>
      <c r="C17" s="59">
        <f t="shared" si="0"/>
        <v>3.9089713655865306</v>
      </c>
      <c r="D17" s="59">
        <f t="shared" si="1"/>
        <v>5.6662013069503701</v>
      </c>
      <c r="E17" s="59">
        <f t="shared" si="1"/>
        <v>9.0401452977128525</v>
      </c>
      <c r="F17" s="60">
        <f t="shared" si="2"/>
        <v>9.0401452977128525</v>
      </c>
      <c r="H17">
        <v>3</v>
      </c>
      <c r="I17" s="92" t="s">
        <v>51</v>
      </c>
      <c r="J17" s="92"/>
      <c r="K17" s="92"/>
      <c r="L17" s="92"/>
      <c r="M17" s="92"/>
      <c r="N17" s="92"/>
      <c r="O17" s="92"/>
      <c r="P17" s="92"/>
      <c r="Q17" s="92"/>
      <c r="R17" s="92"/>
      <c r="S17" s="92"/>
    </row>
    <row r="18" spans="1:20" ht="17.45" customHeight="1" x14ac:dyDescent="0.2">
      <c r="A18" s="2">
        <f t="shared" si="3"/>
        <v>0.13</v>
      </c>
      <c r="B18" s="59">
        <f>IF(Control!D$7&lt;1,A18,A18*10)</f>
        <v>1.3</v>
      </c>
      <c r="C18" s="59">
        <f t="shared" si="0"/>
        <v>3.6521864183745691</v>
      </c>
      <c r="D18" s="59">
        <f t="shared" si="1"/>
        <v>5.2947022637362151</v>
      </c>
      <c r="E18" s="59">
        <f t="shared" si="1"/>
        <v>8.4471664012993308</v>
      </c>
      <c r="F18" s="60">
        <f t="shared" si="2"/>
        <v>8.4471664012993308</v>
      </c>
      <c r="H18">
        <v>4</v>
      </c>
      <c r="I18" s="92" t="s">
        <v>52</v>
      </c>
      <c r="J18" s="92"/>
      <c r="K18" s="92"/>
      <c r="L18" s="92"/>
      <c r="M18" s="92"/>
      <c r="N18" s="92"/>
      <c r="O18" s="92"/>
      <c r="P18" s="92"/>
      <c r="Q18" s="92"/>
      <c r="R18" s="92"/>
      <c r="S18" s="92"/>
    </row>
    <row r="19" spans="1:20" ht="17.45" customHeight="1" x14ac:dyDescent="0.2">
      <c r="A19" s="2">
        <f t="shared" si="3"/>
        <v>0.14000000000000001</v>
      </c>
      <c r="B19" s="59">
        <f>IF(Control!D$7&lt;1,A19,A19*10)</f>
        <v>1.4000000000000001</v>
      </c>
      <c r="C19" s="59">
        <f t="shared" si="0"/>
        <v>3.4295043605040587</v>
      </c>
      <c r="D19" s="59">
        <f t="shared" si="1"/>
        <v>4.9724987171815176</v>
      </c>
      <c r="E19" s="59">
        <f t="shared" si="1"/>
        <v>7.9328878003231953</v>
      </c>
      <c r="F19" s="60">
        <f t="shared" si="2"/>
        <v>7.9328878003231953</v>
      </c>
      <c r="H19">
        <v>5</v>
      </c>
      <c r="I19" s="92" t="s">
        <v>53</v>
      </c>
      <c r="J19" s="92"/>
      <c r="K19" s="92"/>
      <c r="L19" s="92"/>
      <c r="M19" s="92"/>
      <c r="N19" s="92"/>
      <c r="O19" s="92"/>
      <c r="P19" s="92"/>
      <c r="Q19" s="92"/>
      <c r="R19" s="92"/>
      <c r="S19" s="92"/>
    </row>
    <row r="20" spans="1:20" x14ac:dyDescent="0.2">
      <c r="A20" s="2">
        <f t="shared" si="3"/>
        <v>0.15000000000000002</v>
      </c>
      <c r="B20" s="59">
        <f>IF(Control!D$7&lt;1,A20,A20*10)</f>
        <v>1.5000000000000002</v>
      </c>
      <c r="C20" s="59">
        <f t="shared" si="0"/>
        <v>3.2344137833475406</v>
      </c>
      <c r="D20" s="59">
        <f t="shared" si="1"/>
        <v>4.6901835260175897</v>
      </c>
      <c r="E20" s="59">
        <f t="shared" si="1"/>
        <v>7.482289087700166</v>
      </c>
      <c r="F20" s="60">
        <f t="shared" si="2"/>
        <v>7.482289087700166</v>
      </c>
      <c r="H20">
        <v>6</v>
      </c>
      <c r="I20" s="92" t="s">
        <v>37</v>
      </c>
      <c r="J20" s="92"/>
      <c r="K20" s="92"/>
      <c r="L20" s="92"/>
      <c r="M20" s="92"/>
      <c r="N20" s="92"/>
      <c r="O20" s="92"/>
      <c r="P20" s="92"/>
      <c r="Q20" s="92"/>
      <c r="R20" s="92"/>
      <c r="S20" s="92"/>
    </row>
    <row r="21" spans="1:20" x14ac:dyDescent="0.2">
      <c r="A21" s="2">
        <f t="shared" si="3"/>
        <v>0.16000000000000003</v>
      </c>
      <c r="B21" s="59">
        <f>IF(Control!D$7&lt;1,A21,A21*10)</f>
        <v>1.6000000000000003</v>
      </c>
      <c r="C21" s="59">
        <f t="shared" si="0"/>
        <v>3.0619775035420287</v>
      </c>
      <c r="D21" s="59">
        <f t="shared" si="1"/>
        <v>4.4406229823071595</v>
      </c>
      <c r="E21" s="59">
        <f t="shared" si="1"/>
        <v>7.0839801825380695</v>
      </c>
      <c r="F21" s="60">
        <f t="shared" si="2"/>
        <v>7.0839801825380695</v>
      </c>
      <c r="I21" s="61" t="s">
        <v>6</v>
      </c>
      <c r="J21" s="62"/>
      <c r="K21" s="62"/>
      <c r="L21" s="62"/>
      <c r="M21" s="63" t="s">
        <v>7</v>
      </c>
      <c r="N21" s="62"/>
      <c r="O21" s="64" t="s">
        <v>8</v>
      </c>
      <c r="P21" s="65">
        <v>7</v>
      </c>
      <c r="Q21" s="55" t="s">
        <v>20</v>
      </c>
      <c r="R21" s="66" t="s">
        <v>39</v>
      </c>
      <c r="T21" s="54"/>
    </row>
    <row r="22" spans="1:20" x14ac:dyDescent="0.2">
      <c r="A22" s="2">
        <f t="shared" si="3"/>
        <v>0.17000000000000004</v>
      </c>
      <c r="B22" s="59">
        <f>IF(Control!D$7&lt;1,A22,A22*10)</f>
        <v>1.7000000000000004</v>
      </c>
      <c r="C22" s="59">
        <f t="shared" si="0"/>
        <v>2.9083814065798959</v>
      </c>
      <c r="D22" s="59">
        <f t="shared" si="1"/>
        <v>4.2183054628970664</v>
      </c>
      <c r="E22" s="59">
        <f t="shared" si="1"/>
        <v>6.7291611531548883</v>
      </c>
      <c r="F22" s="60">
        <f t="shared" si="2"/>
        <v>6.7291611531548883</v>
      </c>
      <c r="I22" s="61" t="s">
        <v>9</v>
      </c>
      <c r="J22" s="62"/>
      <c r="K22" s="62"/>
      <c r="L22" s="62"/>
      <c r="M22" s="63" t="s">
        <v>10</v>
      </c>
      <c r="N22" s="62"/>
      <c r="O22" s="64" t="s">
        <v>8</v>
      </c>
      <c r="P22" s="65">
        <v>4.2</v>
      </c>
      <c r="Q22" s="55" t="s">
        <v>21</v>
      </c>
      <c r="R22" s="66" t="s">
        <v>40</v>
      </c>
      <c r="T22" s="54"/>
    </row>
    <row r="23" spans="1:20" x14ac:dyDescent="0.2">
      <c r="A23" s="2">
        <f t="shared" si="3"/>
        <v>0.18000000000000005</v>
      </c>
      <c r="B23" s="59">
        <f>IF(Control!D$7&lt;1,A23,A23*10)</f>
        <v>1.8000000000000005</v>
      </c>
      <c r="C23" s="59">
        <f t="shared" si="0"/>
        <v>2.770630554390868</v>
      </c>
      <c r="D23" s="59">
        <f t="shared" si="1"/>
        <v>4.0189026395246108</v>
      </c>
      <c r="E23" s="59">
        <f t="shared" si="1"/>
        <v>6.4109215067171057</v>
      </c>
      <c r="F23" s="60">
        <f t="shared" si="2"/>
        <v>6.4109215067171057</v>
      </c>
      <c r="I23" s="61" t="s">
        <v>11</v>
      </c>
      <c r="J23" s="62"/>
      <c r="K23" s="62"/>
      <c r="L23" s="62"/>
      <c r="M23" s="63" t="s">
        <v>12</v>
      </c>
      <c r="N23" s="62"/>
      <c r="O23" s="64" t="s">
        <v>8</v>
      </c>
      <c r="P23" s="65">
        <v>2.5</v>
      </c>
      <c r="Q23" s="55" t="s">
        <v>38</v>
      </c>
      <c r="R23" s="66" t="s">
        <v>41</v>
      </c>
      <c r="T23" s="54"/>
    </row>
    <row r="24" spans="1:20" ht="13.15" customHeight="1" x14ac:dyDescent="0.2">
      <c r="A24" s="2">
        <f t="shared" si="3"/>
        <v>0.19000000000000006</v>
      </c>
      <c r="B24" s="59">
        <f>IF(Control!D$7&lt;1,A24,A24*10)</f>
        <v>1.9000000000000006</v>
      </c>
      <c r="C24" s="59">
        <f t="shared" si="0"/>
        <v>2.6463392427263597</v>
      </c>
      <c r="D24" s="59">
        <f t="shared" si="1"/>
        <v>3.8389663100241296</v>
      </c>
      <c r="E24" s="59">
        <f t="shared" si="1"/>
        <v>6.1237560666732413</v>
      </c>
      <c r="F24" s="60">
        <f t="shared" si="2"/>
        <v>6.1237560666732413</v>
      </c>
      <c r="I24" s="93" t="s">
        <v>54</v>
      </c>
      <c r="J24" s="93"/>
      <c r="K24" s="93"/>
      <c r="L24" s="93"/>
      <c r="M24" s="93"/>
      <c r="N24" s="93"/>
      <c r="O24" s="93"/>
      <c r="P24" s="93"/>
      <c r="Q24" s="93"/>
      <c r="R24" s="93"/>
      <c r="S24" s="93"/>
    </row>
    <row r="25" spans="1:20" x14ac:dyDescent="0.2">
      <c r="A25" s="2">
        <f t="shared" si="3"/>
        <v>0.20000000000000007</v>
      </c>
      <c r="B25" s="59">
        <f>IF(Control!D$7&lt;1,A25,A25*10)</f>
        <v>2.0000000000000009</v>
      </c>
      <c r="C25" s="59">
        <f t="shared" si="0"/>
        <v>2.5335827038657279</v>
      </c>
      <c r="D25" s="59">
        <f t="shared" si="1"/>
        <v>3.6757142269768219</v>
      </c>
      <c r="E25" s="59">
        <f t="shared" si="1"/>
        <v>5.8632229761504924</v>
      </c>
      <c r="F25" s="60">
        <f t="shared" si="2"/>
        <v>5.8632229761504924</v>
      </c>
      <c r="I25" s="93"/>
      <c r="J25" s="93"/>
      <c r="K25" s="93"/>
      <c r="L25" s="93"/>
      <c r="M25" s="93"/>
      <c r="N25" s="93"/>
      <c r="O25" s="93"/>
      <c r="P25" s="93"/>
      <c r="Q25" s="93"/>
      <c r="R25" s="93"/>
      <c r="S25" s="93"/>
    </row>
    <row r="26" spans="1:20" x14ac:dyDescent="0.2">
      <c r="A26" s="2">
        <f t="shared" si="3"/>
        <v>0.21000000000000008</v>
      </c>
      <c r="B26" s="59">
        <f>IF(Control!D$7&lt;1,A26,A26*10)</f>
        <v>2.1000000000000005</v>
      </c>
      <c r="C26" s="59">
        <f t="shared" si="0"/>
        <v>2.4307902716507948</v>
      </c>
      <c r="D26" s="59">
        <f t="shared" si="1"/>
        <v>3.5268757915467028</v>
      </c>
      <c r="E26" s="59">
        <f t="shared" si="1"/>
        <v>5.6256973018268335</v>
      </c>
      <c r="F26" s="60">
        <f t="shared" si="2"/>
        <v>5.6256973018268335</v>
      </c>
      <c r="H26">
        <v>7</v>
      </c>
      <c r="I26" s="92" t="s">
        <v>42</v>
      </c>
      <c r="J26" s="92"/>
      <c r="K26" s="92"/>
      <c r="L26" s="92"/>
      <c r="M26" s="92"/>
      <c r="N26" s="92"/>
      <c r="O26" s="92"/>
      <c r="P26" s="92"/>
      <c r="Q26" s="92"/>
      <c r="R26" s="92"/>
      <c r="S26" s="92"/>
    </row>
    <row r="27" spans="1:20" x14ac:dyDescent="0.2">
      <c r="A27" s="2">
        <f t="shared" si="3"/>
        <v>0.22000000000000008</v>
      </c>
      <c r="B27" s="59">
        <f>IF(Control!D$7&lt;1,A27,A27*10)</f>
        <v>2.2000000000000011</v>
      </c>
      <c r="C27" s="59">
        <f t="shared" si="0"/>
        <v>2.3366670533894429</v>
      </c>
      <c r="D27" s="59">
        <f t="shared" si="1"/>
        <v>3.3905789106913256</v>
      </c>
      <c r="E27" s="59">
        <f t="shared" si="1"/>
        <v>5.4081903713531787</v>
      </c>
      <c r="F27" s="60">
        <f t="shared" si="2"/>
        <v>5.4081903713531787</v>
      </c>
      <c r="H27">
        <v>8</v>
      </c>
      <c r="I27" s="92" t="s">
        <v>44</v>
      </c>
      <c r="J27" s="92"/>
      <c r="K27" s="92"/>
      <c r="L27" s="92"/>
      <c r="M27" s="92"/>
      <c r="N27" s="92"/>
      <c r="O27" s="92"/>
      <c r="P27" s="92"/>
      <c r="Q27" s="92"/>
      <c r="R27" s="92"/>
      <c r="S27" s="92"/>
    </row>
    <row r="28" spans="1:20" x14ac:dyDescent="0.2">
      <c r="A28" s="2">
        <f t="shared" si="3"/>
        <v>0.23000000000000009</v>
      </c>
      <c r="B28" s="59">
        <f>IF(Control!D$7&lt;1,A28,A28*10)</f>
        <v>2.3000000000000007</v>
      </c>
      <c r="C28" s="59">
        <f t="shared" si="0"/>
        <v>2.2501355900248412</v>
      </c>
      <c r="D28" s="59">
        <f t="shared" si="1"/>
        <v>3.2652657196133155</v>
      </c>
      <c r="E28" s="59">
        <f t="shared" si="1"/>
        <v>5.2082152045436656</v>
      </c>
      <c r="F28" s="60">
        <f t="shared" si="2"/>
        <v>5.2082152045436656</v>
      </c>
      <c r="H28">
        <v>9</v>
      </c>
      <c r="I28" s="92" t="s">
        <v>43</v>
      </c>
      <c r="J28" s="92"/>
      <c r="K28" s="92"/>
      <c r="L28" s="92"/>
      <c r="M28" s="92"/>
      <c r="N28" s="92"/>
      <c r="O28" s="92"/>
      <c r="P28" s="92"/>
      <c r="Q28" s="92"/>
      <c r="R28" s="92"/>
      <c r="S28" s="92"/>
    </row>
    <row r="29" spans="1:20" x14ac:dyDescent="0.2">
      <c r="A29" s="2">
        <f t="shared" si="3"/>
        <v>0.2400000000000001</v>
      </c>
      <c r="B29" s="59">
        <f>IF(Control!D$7&lt;1,A29,A29*10)</f>
        <v>2.4000000000000012</v>
      </c>
      <c r="C29" s="59">
        <f t="shared" si="0"/>
        <v>2.1702917813259739</v>
      </c>
      <c r="D29" s="59">
        <f t="shared" si="1"/>
        <v>3.1496289062015506</v>
      </c>
      <c r="E29" s="59">
        <f t="shared" si="1"/>
        <v>5.0236848424196223</v>
      </c>
      <c r="F29" s="60">
        <f t="shared" si="2"/>
        <v>5.0236848424196223</v>
      </c>
      <c r="H29">
        <v>10</v>
      </c>
      <c r="I29" s="92" t="s">
        <v>45</v>
      </c>
      <c r="J29" s="92"/>
      <c r="K29" s="92"/>
      <c r="L29" s="92"/>
      <c r="M29" s="92"/>
      <c r="N29" s="92"/>
      <c r="O29" s="92"/>
      <c r="P29" s="92"/>
      <c r="Q29" s="92"/>
      <c r="R29" s="92"/>
      <c r="S29" s="92"/>
    </row>
    <row r="30" spans="1:20" x14ac:dyDescent="0.2">
      <c r="A30" s="2">
        <f t="shared" si="3"/>
        <v>0.25000000000000011</v>
      </c>
      <c r="B30" s="59">
        <f>IF(Control!D$7&lt;1,A30,A30*10)</f>
        <v>2.5000000000000009</v>
      </c>
      <c r="C30" s="59">
        <f t="shared" si="0"/>
        <v>2.096371155536632</v>
      </c>
      <c r="D30" s="59">
        <f t="shared" si="1"/>
        <v>3.0425629764633024</v>
      </c>
      <c r="E30" s="59">
        <f t="shared" si="1"/>
        <v>4.8528345340094123</v>
      </c>
      <c r="F30" s="60">
        <f t="shared" si="2"/>
        <v>4.8528345340094123</v>
      </c>
      <c r="H30">
        <v>11</v>
      </c>
      <c r="I30" s="92" t="s">
        <v>47</v>
      </c>
      <c r="J30" s="92"/>
      <c r="K30" s="92"/>
      <c r="L30" s="92"/>
      <c r="M30" s="92"/>
      <c r="N30" s="92"/>
      <c r="O30" s="92"/>
      <c r="P30" s="92"/>
      <c r="Q30" s="92"/>
      <c r="R30" s="92"/>
      <c r="S30" s="92"/>
    </row>
    <row r="31" spans="1:20" x14ac:dyDescent="0.2">
      <c r="A31" s="2">
        <f t="shared" si="3"/>
        <v>0.26000000000000012</v>
      </c>
      <c r="B31" s="59">
        <f>IF(Control!D$7&lt;1,A31,A31*10)</f>
        <v>2.6000000000000014</v>
      </c>
      <c r="C31" s="59">
        <f t="shared" si="0"/>
        <v>2.0277227501458941</v>
      </c>
      <c r="D31" s="59">
        <f t="shared" ref="D31:E47" si="4">D$9*$B31^(D$10)</f>
        <v>2.9431265139024538</v>
      </c>
      <c r="E31" s="59">
        <f t="shared" si="4"/>
        <v>4.6941614779510239</v>
      </c>
      <c r="F31" s="60">
        <f t="shared" si="2"/>
        <v>4.6941614779510239</v>
      </c>
      <c r="H31">
        <v>12</v>
      </c>
      <c r="I31" s="93" t="s">
        <v>55</v>
      </c>
      <c r="J31" s="93"/>
      <c r="K31" s="93"/>
      <c r="L31" s="93"/>
      <c r="M31" s="93"/>
      <c r="N31" s="93"/>
      <c r="O31" s="93"/>
      <c r="P31" s="93"/>
      <c r="Q31" s="93"/>
      <c r="R31" s="93"/>
      <c r="S31" s="93"/>
    </row>
    <row r="32" spans="1:20" x14ac:dyDescent="0.2">
      <c r="A32" s="2">
        <f t="shared" si="3"/>
        <v>0.27000000000000013</v>
      </c>
      <c r="B32" s="59">
        <f>IF(Control!D$7&lt;1,A32,A32*10)</f>
        <v>2.7000000000000011</v>
      </c>
      <c r="C32" s="59">
        <f t="shared" si="0"/>
        <v>1.9637886673985465</v>
      </c>
      <c r="D32" s="59">
        <f t="shared" si="4"/>
        <v>2.8505126364228834</v>
      </c>
      <c r="E32" s="59">
        <f t="shared" si="4"/>
        <v>4.5463776534306559</v>
      </c>
      <c r="F32" s="60">
        <f t="shared" si="2"/>
        <v>4.5463776534306559</v>
      </c>
      <c r="I32" s="93"/>
      <c r="J32" s="93"/>
      <c r="K32" s="93"/>
      <c r="L32" s="93"/>
      <c r="M32" s="93"/>
      <c r="N32" s="93"/>
      <c r="O32" s="93"/>
      <c r="P32" s="93"/>
      <c r="Q32" s="93"/>
      <c r="R32" s="93"/>
      <c r="S32" s="93"/>
    </row>
    <row r="33" spans="1:19" x14ac:dyDescent="0.2">
      <c r="A33" s="2">
        <f t="shared" si="3"/>
        <v>0.28000000000000014</v>
      </c>
      <c r="B33" s="59">
        <f>IF(Control!D$7&lt;1,A33,A33*10)</f>
        <v>2.8000000000000016</v>
      </c>
      <c r="C33" s="59">
        <f t="shared" si="0"/>
        <v>1.9040879125259957</v>
      </c>
      <c r="D33" s="59">
        <f t="shared" si="4"/>
        <v>2.7640256403305048</v>
      </c>
      <c r="E33" s="59">
        <f t="shared" si="4"/>
        <v>4.4083725301607455</v>
      </c>
      <c r="F33" s="60">
        <f t="shared" si="2"/>
        <v>4.4083725301607455</v>
      </c>
      <c r="H33">
        <v>13</v>
      </c>
      <c r="I33" s="92" t="s">
        <v>48</v>
      </c>
      <c r="J33" s="92"/>
      <c r="K33" s="92"/>
      <c r="L33" s="92"/>
      <c r="M33" s="92"/>
      <c r="N33" s="92"/>
      <c r="O33" s="92"/>
      <c r="P33" s="92"/>
      <c r="Q33" s="92"/>
      <c r="R33" s="92"/>
      <c r="S33" s="92"/>
    </row>
    <row r="34" spans="1:19" x14ac:dyDescent="0.2">
      <c r="A34" s="2">
        <f t="shared" si="3"/>
        <v>0.29000000000000015</v>
      </c>
      <c r="B34" s="59">
        <f>IF(Control!D$7&lt;1,A34,A34*10)</f>
        <v>2.9000000000000012</v>
      </c>
      <c r="C34" s="59">
        <f t="shared" si="0"/>
        <v>1.8482035004734712</v>
      </c>
      <c r="D34" s="59">
        <f t="shared" si="4"/>
        <v>2.6830623665376674</v>
      </c>
      <c r="E34" s="59">
        <f t="shared" si="4"/>
        <v>4.2791833182544314</v>
      </c>
      <c r="F34" s="60">
        <f t="shared" si="2"/>
        <v>4.2791833182544314</v>
      </c>
      <c r="H34">
        <v>14</v>
      </c>
      <c r="I34" s="92" t="s">
        <v>49</v>
      </c>
      <c r="J34" s="92"/>
      <c r="K34" s="92"/>
      <c r="L34" s="92"/>
      <c r="M34" s="92"/>
      <c r="N34" s="92"/>
      <c r="O34" s="92"/>
      <c r="P34" s="92"/>
      <c r="Q34" s="92"/>
      <c r="R34" s="92"/>
      <c r="S34" s="92"/>
    </row>
    <row r="35" spans="1:19" x14ac:dyDescent="0.2">
      <c r="A35" s="2">
        <f t="shared" si="3"/>
        <v>0.30000000000000016</v>
      </c>
      <c r="B35" s="59">
        <f>IF(Control!D$7&lt;1,A35,A35*10)</f>
        <v>3.0000000000000018</v>
      </c>
      <c r="C35" s="59">
        <f t="shared" si="0"/>
        <v>1.7957720829590527</v>
      </c>
      <c r="D35" s="59">
        <f t="shared" si="4"/>
        <v>2.6070972082857393</v>
      </c>
      <c r="E35" s="59">
        <f t="shared" si="4"/>
        <v>4.1579710323893764</v>
      </c>
      <c r="F35" s="60">
        <f t="shared" si="2"/>
        <v>4.1579710323893764</v>
      </c>
      <c r="I35" s="49" t="s">
        <v>59</v>
      </c>
    </row>
    <row r="36" spans="1:19" x14ac:dyDescent="0.2">
      <c r="A36" s="2">
        <f t="shared" si="3"/>
        <v>0.31000000000000016</v>
      </c>
      <c r="B36" s="59">
        <f>IF(Control!D$7&lt;1,A36,A36*10)</f>
        <v>3.1000000000000014</v>
      </c>
      <c r="C36" s="59">
        <f t="shared" si="0"/>
        <v>1.7464755376164054</v>
      </c>
      <c r="D36" s="59">
        <f t="shared" si="4"/>
        <v>2.5356699539743417</v>
      </c>
      <c r="E36" s="59">
        <f t="shared" si="4"/>
        <v>4.0440010826243986</v>
      </c>
      <c r="F36" s="60">
        <f t="shared" si="2"/>
        <v>4.0440010826243986</v>
      </c>
    </row>
    <row r="37" spans="1:19" x14ac:dyDescent="0.2">
      <c r="A37" s="2">
        <f t="shared" si="3"/>
        <v>0.32000000000000017</v>
      </c>
      <c r="B37" s="59">
        <f>IF(Control!D$7&lt;1,A37,A37*10)</f>
        <v>3.200000000000002</v>
      </c>
      <c r="C37" s="59">
        <f t="shared" si="0"/>
        <v>1.7000340982403603</v>
      </c>
      <c r="D37" s="59">
        <f t="shared" si="4"/>
        <v>2.4683758569363645</v>
      </c>
      <c r="E37" s="59">
        <f t="shared" si="4"/>
        <v>3.9366274208027545</v>
      </c>
      <c r="F37" s="60">
        <f t="shared" si="2"/>
        <v>3.9366274208027545</v>
      </c>
    </row>
    <row r="38" spans="1:19" x14ac:dyDescent="0.2">
      <c r="A38" s="2">
        <f t="shared" si="3"/>
        <v>0.33000000000000018</v>
      </c>
      <c r="B38" s="59">
        <f>IF(Control!D$7&lt;1,A38,A38*10)</f>
        <v>3.3000000000000016</v>
      </c>
      <c r="C38" s="59">
        <f t="shared" si="0"/>
        <v>1.6562007055244461</v>
      </c>
      <c r="D38" s="59">
        <f t="shared" si="4"/>
        <v>2.404857468967649</v>
      </c>
      <c r="E38" s="59">
        <f t="shared" si="4"/>
        <v>3.835279502963334</v>
      </c>
      <c r="F38" s="60">
        <f t="shared" si="2"/>
        <v>3.835279502963334</v>
      </c>
    </row>
    <row r="39" spans="1:19" x14ac:dyDescent="0.2">
      <c r="A39" s="2">
        <f t="shared" si="3"/>
        <v>0.34000000000000019</v>
      </c>
      <c r="B39" s="59">
        <f>IF(Control!D$7&lt;1,A39,A39*10)</f>
        <v>3.4000000000000021</v>
      </c>
      <c r="C39" s="59">
        <f t="shared" si="0"/>
        <v>1.6147563318654596</v>
      </c>
      <c r="D39" s="59">
        <f t="shared" si="4"/>
        <v>2.3447978815774344</v>
      </c>
      <c r="E39" s="59">
        <f t="shared" si="4"/>
        <v>3.7394514992868357</v>
      </c>
      <c r="F39" s="60">
        <f t="shared" si="2"/>
        <v>3.7394514992868357</v>
      </c>
    </row>
    <row r="40" spans="1:19" x14ac:dyDescent="0.2">
      <c r="A40" s="2">
        <f t="shared" si="3"/>
        <v>0.3500000000000002</v>
      </c>
      <c r="B40" s="59">
        <f>IF(Control!D$7&lt;1,A40,A40*10)</f>
        <v>3.5000000000000018</v>
      </c>
      <c r="C40" s="59">
        <f t="shared" si="0"/>
        <v>1.5755060891973163</v>
      </c>
      <c r="D40" s="59">
        <f t="shared" si="4"/>
        <v>2.2879150989334773</v>
      </c>
      <c r="E40" s="59">
        <f t="shared" si="4"/>
        <v>3.6486933108568551</v>
      </c>
      <c r="F40" s="60">
        <f t="shared" si="2"/>
        <v>3.6486933108568551</v>
      </c>
    </row>
    <row r="41" spans="1:19" x14ac:dyDescent="0.2">
      <c r="A41" s="2">
        <f t="shared" si="3"/>
        <v>0.36000000000000021</v>
      </c>
      <c r="B41" s="59">
        <f>IF(Control!D$7&lt;1,A41,A41*10)</f>
        <v>3.6000000000000023</v>
      </c>
      <c r="C41" s="59">
        <f t="shared" si="0"/>
        <v>1.5382759705590432</v>
      </c>
      <c r="D41" s="59">
        <f t="shared" si="4"/>
        <v>2.2339573267772184</v>
      </c>
      <c r="E41" s="59">
        <f t="shared" si="4"/>
        <v>3.5626030488010962</v>
      </c>
      <c r="F41" s="60">
        <f t="shared" si="2"/>
        <v>3.5626030488010962</v>
      </c>
    </row>
    <row r="42" spans="1:19" x14ac:dyDescent="0.2">
      <c r="A42" s="2">
        <f t="shared" si="3"/>
        <v>0.37000000000000022</v>
      </c>
      <c r="B42" s="59">
        <f>IF(Control!D$7&lt;1,A42,A42*10)</f>
        <v>3.700000000000002</v>
      </c>
      <c r="C42" s="59">
        <f t="shared" si="0"/>
        <v>1.5029101078398763</v>
      </c>
      <c r="D42" s="59">
        <f t="shared" si="4"/>
        <v>2.1826990074355632</v>
      </c>
      <c r="E42" s="59">
        <f t="shared" si="4"/>
        <v>3.4808207045891941</v>
      </c>
      <c r="F42" s="60">
        <f t="shared" si="2"/>
        <v>3.4808207045891941</v>
      </c>
    </row>
    <row r="43" spans="1:19" x14ac:dyDescent="0.2">
      <c r="A43" s="2">
        <f t="shared" si="3"/>
        <v>0.38000000000000023</v>
      </c>
      <c r="B43" s="59">
        <f>IF(Control!D$7&lt;1,A43,A43*10)</f>
        <v>3.8000000000000025</v>
      </c>
      <c r="C43" s="59">
        <f t="shared" si="0"/>
        <v>1.469268452476282</v>
      </c>
      <c r="D43" s="59">
        <f t="shared" si="4"/>
        <v>2.1339374662093724</v>
      </c>
      <c r="E43" s="59">
        <f t="shared" si="4"/>
        <v>3.4030227963929729</v>
      </c>
      <c r="F43" s="60">
        <f t="shared" si="2"/>
        <v>3.4030227963929729</v>
      </c>
    </row>
    <row r="44" spans="1:19" x14ac:dyDescent="0.2">
      <c r="A44" s="2">
        <f t="shared" si="3"/>
        <v>0.39000000000000024</v>
      </c>
      <c r="B44" s="59">
        <f>IF(Control!D$7&lt;1,A44,A44*10)</f>
        <v>3.9000000000000021</v>
      </c>
      <c r="C44" s="59">
        <f t="shared" si="0"/>
        <v>1.4372248046756204</v>
      </c>
      <c r="D44" s="59">
        <f t="shared" si="4"/>
        <v>2.0874900615812244</v>
      </c>
      <c r="E44" s="59">
        <f t="shared" si="4"/>
        <v>3.3289178197847007</v>
      </c>
      <c r="F44" s="60">
        <f t="shared" si="2"/>
        <v>3.3289178197847007</v>
      </c>
    </row>
    <row r="45" spans="1:19" x14ac:dyDescent="0.2">
      <c r="A45" s="2">
        <f t="shared" si="3"/>
        <v>0.40000000000000024</v>
      </c>
      <c r="B45" s="59">
        <f>IF(Control!D$7&lt;1,A45,A45*10)</f>
        <v>4.0000000000000027</v>
      </c>
      <c r="C45" s="59">
        <f t="shared" si="0"/>
        <v>1.4066651313738585</v>
      </c>
      <c r="D45" s="59">
        <f t="shared" si="4"/>
        <v>2.0431917528276928</v>
      </c>
      <c r="E45" s="59">
        <f t="shared" si="4"/>
        <v>3.2582423648064363</v>
      </c>
      <c r="F45" s="60">
        <f t="shared" si="2"/>
        <v>3.2582423648064363</v>
      </c>
    </row>
    <row r="46" spans="1:19" x14ac:dyDescent="0.2">
      <c r="A46" s="2">
        <f t="shared" si="3"/>
        <v>0.41000000000000025</v>
      </c>
      <c r="B46" s="59">
        <f>IF(Control!D$7&lt;1,A46,A46*10)</f>
        <v>4.1000000000000023</v>
      </c>
      <c r="C46" s="59">
        <f t="shared" si="0"/>
        <v>1.3774861246032037</v>
      </c>
      <c r="D46" s="59">
        <f t="shared" si="4"/>
        <v>2.0008930151928426</v>
      </c>
      <c r="E46" s="59">
        <f t="shared" si="4"/>
        <v>3.1907577879022537</v>
      </c>
      <c r="F46" s="60">
        <f t="shared" si="2"/>
        <v>3.1907577879022537</v>
      </c>
    </row>
    <row r="47" spans="1:19" x14ac:dyDescent="0.2">
      <c r="A47" s="2">
        <f t="shared" si="3"/>
        <v>0.42000000000000026</v>
      </c>
      <c r="B47" s="59">
        <f>IF(Control!D$7&lt;1,A47,A47*10)</f>
        <v>4.2000000000000028</v>
      </c>
      <c r="C47" s="59">
        <f t="shared" si="0"/>
        <v>1.3495939609931811</v>
      </c>
      <c r="D47" s="59">
        <f t="shared" si="4"/>
        <v>1.9604580458537648</v>
      </c>
      <c r="E47" s="59">
        <f t="shared" si="4"/>
        <v>3.1262473480795299</v>
      </c>
      <c r="F47" s="60">
        <f t="shared" si="2"/>
        <v>3.1262473480795299</v>
      </c>
    </row>
    <row r="48" spans="1:19" x14ac:dyDescent="0.2">
      <c r="A48" s="2">
        <f t="shared" si="3"/>
        <v>0.43000000000000027</v>
      </c>
      <c r="B48" s="59">
        <f>IF(Control!D$7&lt;1,A48,A48*10)</f>
        <v>4.3000000000000025</v>
      </c>
      <c r="C48" s="59">
        <f t="shared" ref="C48:E65" si="5">C$9*$B48^(C$10)</f>
        <v>1.3229032303110217</v>
      </c>
      <c r="D48" s="59">
        <f t="shared" si="5"/>
        <v>1.9217632142880636</v>
      </c>
      <c r="E48" s="59">
        <f t="shared" si="5"/>
        <v>3.0645137332368262</v>
      </c>
      <c r="F48" s="60">
        <f t="shared" si="2"/>
        <v>3.0645137332368262</v>
      </c>
    </row>
    <row r="49" spans="1:6" x14ac:dyDescent="0.2">
      <c r="A49" s="2">
        <f t="shared" si="3"/>
        <v>0.44000000000000028</v>
      </c>
      <c r="B49" s="59">
        <f>IF(Control!D$7&lt;1,A49,A49*10)</f>
        <v>4.400000000000003</v>
      </c>
      <c r="C49" s="59">
        <f t="shared" si="5"/>
        <v>1.2973360066825055</v>
      </c>
      <c r="D49" s="59">
        <f t="shared" si="5"/>
        <v>1.8846957189416185</v>
      </c>
      <c r="E49" s="59">
        <f t="shared" si="5"/>
        <v>3.0053769158290473</v>
      </c>
      <c r="F49" s="60">
        <f t="shared" si="2"/>
        <v>3.0053769158290473</v>
      </c>
    </row>
    <row r="50" spans="1:6" x14ac:dyDescent="0.2">
      <c r="A50" s="2">
        <f t="shared" si="3"/>
        <v>0.45000000000000029</v>
      </c>
      <c r="B50" s="59">
        <f>IF(Control!D$7&lt;1,A50,A50*10)</f>
        <v>4.5000000000000027</v>
      </c>
      <c r="C50" s="59">
        <f t="shared" si="5"/>
        <v>1.272821040739943</v>
      </c>
      <c r="D50" s="59">
        <f t="shared" si="5"/>
        <v>1.8491524187509032</v>
      </c>
      <c r="E50" s="59">
        <f t="shared" si="5"/>
        <v>2.9486722876673062</v>
      </c>
      <c r="F50" s="60">
        <f t="shared" si="2"/>
        <v>2.9486722876673062</v>
      </c>
    </row>
    <row r="51" spans="1:6" x14ac:dyDescent="0.2">
      <c r="A51" s="2">
        <f t="shared" si="3"/>
        <v>0.4600000000000003</v>
      </c>
      <c r="B51" s="59">
        <f>IF(Control!D$7&lt;1,A51,A51*10)</f>
        <v>4.6000000000000032</v>
      </c>
      <c r="C51" s="59">
        <f t="shared" si="5"/>
        <v>1.2492930546620247</v>
      </c>
      <c r="D51" s="59">
        <f t="shared" si="5"/>
        <v>1.8150388134477182</v>
      </c>
      <c r="E51" s="59">
        <f t="shared" si="5"/>
        <v>2.8942490322301579</v>
      </c>
      <c r="F51" s="60">
        <f t="shared" si="2"/>
        <v>2.8942490322301579</v>
      </c>
    </row>
    <row r="52" spans="1:6" x14ac:dyDescent="0.2">
      <c r="A52" s="2">
        <f t="shared" si="3"/>
        <v>0.47000000000000031</v>
      </c>
      <c r="B52" s="59">
        <f>IF(Control!D$7&lt;1,A52,A52*10)</f>
        <v>4.7000000000000028</v>
      </c>
      <c r="C52" s="59">
        <f t="shared" si="5"/>
        <v>1.2266921250871299</v>
      </c>
      <c r="D52" s="59">
        <f t="shared" si="5"/>
        <v>1.7822681509346339</v>
      </c>
      <c r="E52" s="59">
        <f t="shared" si="5"/>
        <v>2.8419686998244611</v>
      </c>
      <c r="F52" s="60">
        <f t="shared" si="2"/>
        <v>2.8419686998244611</v>
      </c>
    </row>
    <row r="53" spans="1:6" x14ac:dyDescent="0.2">
      <c r="A53" s="2">
        <f t="shared" si="3"/>
        <v>0.48000000000000032</v>
      </c>
      <c r="B53" s="59">
        <f>IF(Control!D$7&lt;1,A53,A53*10)</f>
        <v>4.8000000000000034</v>
      </c>
      <c r="C53" s="59">
        <f t="shared" si="5"/>
        <v>1.2049631413414874</v>
      </c>
      <c r="D53" s="59">
        <f t="shared" si="5"/>
        <v>1.7507606435747256</v>
      </c>
      <c r="E53" s="59">
        <f t="shared" si="5"/>
        <v>2.7917039566102679</v>
      </c>
      <c r="F53" s="60">
        <f t="shared" si="2"/>
        <v>2.7917039566102679</v>
      </c>
    </row>
    <row r="54" spans="1:6" x14ac:dyDescent="0.2">
      <c r="A54" s="2">
        <f t="shared" si="3"/>
        <v>0.49000000000000032</v>
      </c>
      <c r="B54" s="59">
        <f>IF(Control!D$7&lt;1,A54,A54*10)</f>
        <v>4.900000000000003</v>
      </c>
      <c r="C54" s="59">
        <f t="shared" si="5"/>
        <v>1.184055328438451</v>
      </c>
      <c r="D54" s="59">
        <f t="shared" si="5"/>
        <v>1.7204427781516201</v>
      </c>
      <c r="E54" s="59">
        <f t="shared" si="5"/>
        <v>2.7433374831538679</v>
      </c>
      <c r="F54" s="60">
        <f t="shared" si="2"/>
        <v>2.7433374831538679</v>
      </c>
    </row>
    <row r="55" spans="1:6" x14ac:dyDescent="0.2">
      <c r="A55" s="2">
        <f t="shared" si="3"/>
        <v>0.50000000000000033</v>
      </c>
      <c r="B55" s="59">
        <f>IF(Control!D$7&lt;1,A55,A55*10)</f>
        <v>5.0000000000000036</v>
      </c>
      <c r="C55" s="59">
        <f t="shared" si="5"/>
        <v>1.1639218259628543</v>
      </c>
      <c r="D55" s="59">
        <f t="shared" si="5"/>
        <v>1.6912467066520667</v>
      </c>
      <c r="E55" s="59">
        <f t="shared" si="5"/>
        <v>2.6967610019986599</v>
      </c>
      <c r="F55" s="60">
        <f t="shared" si="2"/>
        <v>2.6967610019986599</v>
      </c>
    </row>
    <row r="56" spans="1:6" x14ac:dyDescent="0.2">
      <c r="A56" s="2">
        <f t="shared" si="3"/>
        <v>0.51000000000000034</v>
      </c>
      <c r="B56" s="59">
        <f>IF(Control!D$7&lt;1,A56,A56*10)</f>
        <v>5.1000000000000032</v>
      </c>
      <c r="C56" s="59">
        <f t="shared" si="5"/>
        <v>1.1445193153240887</v>
      </c>
      <c r="D56" s="59">
        <f t="shared" si="5"/>
        <v>1.6631097070031808</v>
      </c>
      <c r="E56" s="59">
        <f t="shared" si="5"/>
        <v>2.6518744169044206</v>
      </c>
      <c r="F56" s="60">
        <f t="shared" si="2"/>
        <v>2.6518744169044206</v>
      </c>
    </row>
    <row r="57" spans="1:6" x14ac:dyDescent="0.2">
      <c r="A57" s="2">
        <f t="shared" si="3"/>
        <v>0.52000000000000035</v>
      </c>
      <c r="B57" s="59">
        <f>IF(Control!D$7&lt;1,A57,A57*10)</f>
        <v>5.2000000000000037</v>
      </c>
      <c r="C57" s="59">
        <f t="shared" si="5"/>
        <v>1.1258076889977464</v>
      </c>
      <c r="D57" s="59">
        <f t="shared" si="5"/>
        <v>1.6359737045390095</v>
      </c>
      <c r="E57" s="59">
        <f t="shared" si="5"/>
        <v>2.608585049027794</v>
      </c>
      <c r="F57" s="60">
        <f t="shared" si="2"/>
        <v>2.608585049027794</v>
      </c>
    </row>
    <row r="58" spans="1:6" x14ac:dyDescent="0.2">
      <c r="A58" s="2">
        <f t="shared" si="3"/>
        <v>0.53000000000000036</v>
      </c>
      <c r="B58" s="59">
        <f>IF(Control!D$7&lt;1,A58,A58*10)</f>
        <v>5.3000000000000034</v>
      </c>
      <c r="C58" s="59">
        <f t="shared" si="5"/>
        <v>1.1077497563219372</v>
      </c>
      <c r="D58" s="59">
        <f t="shared" si="5"/>
        <v>1.6097848463390327</v>
      </c>
      <c r="E58" s="59">
        <f t="shared" si="5"/>
        <v>2.5668069575006931</v>
      </c>
      <c r="F58" s="60">
        <f t="shared" si="2"/>
        <v>2.5668069575006931</v>
      </c>
    </row>
    <row r="59" spans="1:6" x14ac:dyDescent="0.2">
      <c r="A59" s="2">
        <f t="shared" si="3"/>
        <v>0.54000000000000037</v>
      </c>
      <c r="B59" s="59">
        <f>IF(Control!D$7&lt;1,A59,A59*10)</f>
        <v>5.4000000000000039</v>
      </c>
      <c r="C59" s="59">
        <f t="shared" si="5"/>
        <v>1.0903109812053204</v>
      </c>
      <c r="D59" s="59">
        <f t="shared" si="5"/>
        <v>1.5844931217246898</v>
      </c>
      <c r="E59" s="59">
        <f t="shared" si="5"/>
        <v>2.5264603336888038</v>
      </c>
      <c r="F59" s="60">
        <f t="shared" si="2"/>
        <v>2.5264603336888038</v>
      </c>
    </row>
    <row r="60" spans="1:6" x14ac:dyDescent="0.2">
      <c r="A60" s="2">
        <f t="shared" si="3"/>
        <v>0.55000000000000038</v>
      </c>
      <c r="B60" s="59">
        <f>IF(Control!D$7&lt;1,A60,A60*10)</f>
        <v>5.5000000000000036</v>
      </c>
      <c r="C60" s="59">
        <f t="shared" si="5"/>
        <v>1.073459247767433</v>
      </c>
      <c r="D60" s="59">
        <f t="shared" si="5"/>
        <v>1.5600520231593118</v>
      </c>
      <c r="E60" s="59">
        <f t="shared" si="5"/>
        <v>2.4874709599438498</v>
      </c>
      <c r="F60" s="60">
        <f t="shared" si="2"/>
        <v>2.4874709599438498</v>
      </c>
    </row>
    <row r="61" spans="1:6" x14ac:dyDescent="0.2">
      <c r="A61" s="2">
        <f t="shared" si="3"/>
        <v>0.56000000000000039</v>
      </c>
      <c r="B61" s="59">
        <f>IF(Control!D$7&lt;1,A61,A61*10)</f>
        <v>5.6000000000000041</v>
      </c>
      <c r="C61" s="59">
        <f t="shared" si="5"/>
        <v>1.0571646504904086</v>
      </c>
      <c r="D61" s="59">
        <f t="shared" si="5"/>
        <v>1.5364182426043593</v>
      </c>
      <c r="E61" s="59">
        <f t="shared" si="5"/>
        <v>2.4497697249523829</v>
      </c>
      <c r="F61" s="60">
        <f t="shared" si="2"/>
        <v>2.4497697249523829</v>
      </c>
    </row>
    <row r="62" spans="1:6" x14ac:dyDescent="0.2">
      <c r="A62" s="2">
        <f t="shared" si="3"/>
        <v>0.5700000000000004</v>
      </c>
      <c r="B62" s="59">
        <f>IF(Control!D$7&lt;1,A62,A62*10)</f>
        <v>5.7000000000000037</v>
      </c>
      <c r="C62" s="59">
        <f t="shared" si="5"/>
        <v>1.0413993059328952</v>
      </c>
      <c r="D62" s="59">
        <f t="shared" si="5"/>
        <v>1.5135513990668785</v>
      </c>
      <c r="E62" s="59">
        <f t="shared" si="5"/>
        <v>2.4132921888726568</v>
      </c>
      <c r="F62" s="60">
        <f t="shared" si="2"/>
        <v>2.4132921888726568</v>
      </c>
    </row>
    <row r="63" spans="1:6" x14ac:dyDescent="0.2">
      <c r="A63" s="2">
        <f t="shared" si="3"/>
        <v>0.5800000000000004</v>
      </c>
      <c r="B63" s="59">
        <f>IF(Control!D$7&lt;1,A63,A63*10)</f>
        <v>5.8000000000000043</v>
      </c>
      <c r="C63" s="59">
        <f t="shared" si="5"/>
        <v>1.0261371834566024</v>
      </c>
      <c r="D63" s="59">
        <f t="shared" si="5"/>
        <v>1.4914137936509073</v>
      </c>
      <c r="E63" s="59">
        <f t="shared" si="5"/>
        <v>2.3779781923735763</v>
      </c>
      <c r="F63" s="60">
        <f t="shared" si="2"/>
        <v>2.3779781923735763</v>
      </c>
    </row>
    <row r="64" spans="1:6" x14ac:dyDescent="0.2">
      <c r="A64" s="2">
        <f t="shared" si="3"/>
        <v>0.59000000000000041</v>
      </c>
      <c r="B64" s="59">
        <f>IF(Control!D$7&lt;1,A64,A64*10)</f>
        <v>5.9000000000000039</v>
      </c>
      <c r="C64" s="59">
        <f t="shared" si="5"/>
        <v>1.0113539527555417</v>
      </c>
      <c r="D64" s="59">
        <f t="shared" si="5"/>
        <v>1.4699701889166568</v>
      </c>
      <c r="E64" s="59">
        <f t="shared" si="5"/>
        <v>2.3437715044736604</v>
      </c>
      <c r="F64" s="60">
        <f t="shared" si="2"/>
        <v>2.3437715044736604</v>
      </c>
    </row>
    <row r="65" spans="1:6" x14ac:dyDescent="0.2">
      <c r="A65" s="2">
        <f t="shared" si="3"/>
        <v>0.60000000000000042</v>
      </c>
      <c r="B65" s="59">
        <f>IF(Control!D$7&lt;1,A65,A65*10)</f>
        <v>6.0000000000000044</v>
      </c>
      <c r="C65" s="59">
        <f t="shared" si="5"/>
        <v>0.99702684626748872</v>
      </c>
      <c r="D65" s="59">
        <f t="shared" si="5"/>
        <v>1.4491876097698368</v>
      </c>
      <c r="E65" s="59">
        <f t="shared" si="5"/>
        <v>2.3106195047461369</v>
      </c>
      <c r="F65" s="60">
        <f t="shared" si="2"/>
        <v>2.3106195047461369</v>
      </c>
    </row>
    <row r="66" spans="1:6" x14ac:dyDescent="0.2">
      <c r="A66" s="2">
        <f t="shared" si="3"/>
        <v>0.61000000000000043</v>
      </c>
      <c r="B66" s="59">
        <f>IF(Control!D$7&lt;1,A66,A66*10)</f>
        <v>6.1000000000000041</v>
      </c>
      <c r="C66" s="59">
        <f t="shared" ref="C66:E105" si="6">C$9*$B66^(C$10)</f>
        <v>0.98313453479460555</v>
      </c>
      <c r="D66" s="59">
        <f t="shared" si="6"/>
        <v>1.4290351634612908</v>
      </c>
      <c r="E66" s="59">
        <f t="shared" si="6"/>
        <v>2.2784728960274401</v>
      </c>
      <c r="F66" s="60">
        <f t="shared" si="2"/>
        <v>2.2784728960274401</v>
      </c>
    </row>
    <row r="67" spans="1:6" x14ac:dyDescent="0.2">
      <c r="A67" s="2">
        <f t="shared" si="3"/>
        <v>0.62000000000000044</v>
      </c>
      <c r="B67" s="59">
        <f>IF(Control!D$7&lt;1,A67,A67*10)</f>
        <v>6.2000000000000046</v>
      </c>
      <c r="C67" s="59">
        <f t="shared" si="6"/>
        <v>0.96965701487225231</v>
      </c>
      <c r="D67" s="59">
        <f t="shared" si="6"/>
        <v>1.4094838765837547</v>
      </c>
      <c r="E67" s="59">
        <f t="shared" si="6"/>
        <v>2.2472854442559256</v>
      </c>
      <c r="F67" s="60">
        <f t="shared" si="2"/>
        <v>2.2472854442559256</v>
      </c>
    </row>
    <row r="68" spans="1:6" x14ac:dyDescent="0.2">
      <c r="A68" s="2">
        <f t="shared" si="3"/>
        <v>0.63000000000000045</v>
      </c>
      <c r="B68" s="59">
        <f>IF(Control!D$7&lt;1,A68,A68*10)</f>
        <v>6.3000000000000043</v>
      </c>
      <c r="C68" s="59">
        <f t="shared" si="6"/>
        <v>0.95657550660723367</v>
      </c>
      <c r="D68" s="59">
        <f t="shared" si="6"/>
        <v>1.3905065472161082</v>
      </c>
      <c r="E68" s="59">
        <f t="shared" si="6"/>
        <v>2.2170137424883003</v>
      </c>
      <c r="F68" s="60">
        <f t="shared" si="2"/>
        <v>2.2170137424883003</v>
      </c>
    </row>
    <row r="69" spans="1:6" x14ac:dyDescent="0.2">
      <c r="A69" s="2">
        <f t="shared" si="3"/>
        <v>0.64000000000000046</v>
      </c>
      <c r="B69" s="59">
        <f>IF(Control!D$7&lt;1,A69,A69*10)</f>
        <v>6.4000000000000048</v>
      </c>
      <c r="C69" s="59">
        <f t="shared" si="6"/>
        <v>0.94387236086375348</v>
      </c>
      <c r="D69" s="59">
        <f t="shared" si="6"/>
        <v>1.3720776105925416</v>
      </c>
      <c r="E69" s="59">
        <f t="shared" si="6"/>
        <v>2.1876169965037691</v>
      </c>
      <c r="F69" s="60">
        <f t="shared" si="2"/>
        <v>2.1876169965037691</v>
      </c>
    </row>
    <row r="70" spans="1:6" x14ac:dyDescent="0.2">
      <c r="A70" s="2">
        <f t="shared" si="3"/>
        <v>0.65000000000000047</v>
      </c>
      <c r="B70" s="59">
        <f>IF(Control!D$7&lt;1,A70,A70*10)</f>
        <v>6.5000000000000044</v>
      </c>
      <c r="C70" s="59">
        <f t="shared" si="6"/>
        <v>0.93153097481096059</v>
      </c>
      <c r="D70" s="59">
        <f t="shared" si="6"/>
        <v>1.3541730168701964</v>
      </c>
      <c r="E70" s="59">
        <f t="shared" si="6"/>
        <v>2.1590568297189376</v>
      </c>
      <c r="F70" s="60">
        <f t="shared" si="2"/>
        <v>2.1590568297189376</v>
      </c>
    </row>
    <row r="71" spans="1:6" x14ac:dyDescent="0.2">
      <c r="A71" s="2">
        <f t="shared" si="3"/>
        <v>0.66000000000000048</v>
      </c>
      <c r="B71" s="59">
        <f>IF(Control!D$7&lt;1,A71,A71*10)</f>
        <v>6.600000000000005</v>
      </c>
      <c r="C71" s="59">
        <f t="shared" si="6"/>
        <v>0.9195357149633786</v>
      </c>
      <c r="D71" s="59">
        <f t="shared" si="6"/>
        <v>1.3367701197386266</v>
      </c>
      <c r="E71" s="59">
        <f t="shared" si="6"/>
        <v>2.1312971054076049</v>
      </c>
      <c r="F71" s="60">
        <f t="shared" si="2"/>
        <v>2.1312971054076049</v>
      </c>
    </row>
    <row r="72" spans="1:6" x14ac:dyDescent="0.2">
      <c r="A72" s="2">
        <f t="shared" si="3"/>
        <v>0.67000000000000048</v>
      </c>
      <c r="B72" s="59">
        <f>IF(Control!D$7&lt;1,A72,A72*10)</f>
        <v>6.7000000000000046</v>
      </c>
      <c r="C72" s="59">
        <f t="shared" si="6"/>
        <v>0.90787184694739698</v>
      </c>
      <c r="D72" s="59">
        <f t="shared" si="6"/>
        <v>1.3198475747617957</v>
      </c>
      <c r="E72" s="59">
        <f t="shared" si="6"/>
        <v>2.104303764454766</v>
      </c>
      <c r="F72" s="60">
        <f t="shared" si="2"/>
        <v>2.104303764454766</v>
      </c>
    </row>
    <row r="73" spans="1:6" x14ac:dyDescent="0.2">
      <c r="A73" s="2">
        <f t="shared" si="3"/>
        <v>0.68000000000000049</v>
      </c>
      <c r="B73" s="59">
        <f>IF(Control!D$7&lt;1,A73,A73*10)</f>
        <v>6.8000000000000052</v>
      </c>
      <c r="C73" s="59">
        <f t="shared" si="6"/>
        <v>0.89652547131560922</v>
      </c>
      <c r="D73" s="59">
        <f t="shared" si="6"/>
        <v>1.3033852464714659</v>
      </c>
      <c r="E73" s="59">
        <f t="shared" si="6"/>
        <v>2.0780446770787422</v>
      </c>
      <c r="F73" s="60">
        <f t="shared" si="2"/>
        <v>2.0780446770787422</v>
      </c>
    </row>
    <row r="74" spans="1:6" x14ac:dyDescent="0.2">
      <c r="A74" s="2">
        <f t="shared" si="3"/>
        <v>0.6900000000000005</v>
      </c>
      <c r="B74" s="59">
        <f>IF(Control!D$7&lt;1,A74,A74*10)</f>
        <v>6.9000000000000048</v>
      </c>
      <c r="C74" s="59">
        <f t="shared" si="6"/>
        <v>0.8854834648080222</v>
      </c>
      <c r="D74" s="59">
        <f t="shared" si="6"/>
        <v>1.2873641233425641</v>
      </c>
      <c r="E74" s="59">
        <f t="shared" si="6"/>
        <v>2.0524895071336782</v>
      </c>
      <c r="F74" s="60">
        <f t="shared" si="2"/>
        <v>2.0524895071336782</v>
      </c>
    </row>
    <row r="75" spans="1:6" x14ac:dyDescent="0.2">
      <c r="A75" s="2">
        <f t="shared" si="3"/>
        <v>0.70000000000000051</v>
      </c>
      <c r="B75" s="59">
        <f>IF(Control!D$7&lt;1,A75,A75*10)</f>
        <v>7.0000000000000053</v>
      </c>
      <c r="C75" s="59">
        <f t="shared" si="6"/>
        <v>0.87473342652662411</v>
      </c>
      <c r="D75" s="59">
        <f t="shared" si="6"/>
        <v>1.2717662398786675</v>
      </c>
      <c r="E75" s="59">
        <f t="shared" si="6"/>
        <v>2.027609587760375</v>
      </c>
      <c r="F75" s="60">
        <f t="shared" si="2"/>
        <v>2.027609587760375</v>
      </c>
    </row>
    <row r="76" spans="1:6" x14ac:dyDescent="0.2">
      <c r="A76" s="2">
        <f t="shared" si="3"/>
        <v>0.71000000000000052</v>
      </c>
      <c r="B76" s="59">
        <f>IF(Control!D$7&lt;1,A76,A76*10)</f>
        <v>7.100000000000005</v>
      </c>
      <c r="C76" s="59">
        <f t="shared" si="6"/>
        <v>0.86426362854882932</v>
      </c>
      <c r="D76" s="59">
        <f t="shared" si="6"/>
        <v>1.2565746051211641</v>
      </c>
      <c r="E76" s="59">
        <f t="shared" si="6"/>
        <v>2.003377807289791</v>
      </c>
      <c r="F76" s="60">
        <f t="shared" si="2"/>
        <v>2.003377807289791</v>
      </c>
    </row>
    <row r="77" spans="1:6" x14ac:dyDescent="0.2">
      <c r="A77" s="2">
        <f t="shared" si="3"/>
        <v>0.72000000000000053</v>
      </c>
      <c r="B77" s="59">
        <f>IF(Control!D$7&lt;1,A77,A77*10)</f>
        <v>7.2000000000000055</v>
      </c>
      <c r="C77" s="59">
        <f t="shared" si="6"/>
        <v>0.85406297055711322</v>
      </c>
      <c r="D77" s="59">
        <f t="shared" si="6"/>
        <v>1.2417731369705294</v>
      </c>
      <c r="E77" s="59">
        <f t="shared" si="6"/>
        <v>1.9797685044230462</v>
      </c>
      <c r="F77" s="60">
        <f t="shared" si="2"/>
        <v>1.9797685044230462</v>
      </c>
    </row>
    <row r="78" spans="1:6" x14ac:dyDescent="0.2">
      <c r="A78" s="2">
        <f t="shared" si="3"/>
        <v>0.73000000000000054</v>
      </c>
      <c r="B78" s="59">
        <f>IF(Control!D$7&lt;1,A78,A78*10)</f>
        <v>7.3000000000000052</v>
      </c>
      <c r="C78" s="59">
        <f t="shared" si="6"/>
        <v>0.84412093810763311</v>
      </c>
      <c r="D78" s="59">
        <f t="shared" si="6"/>
        <v>1.227346601773984</v>
      </c>
      <c r="E78" s="59">
        <f t="shared" si="6"/>
        <v>1.9567573718168707</v>
      </c>
      <c r="F78" s="60">
        <f t="shared" si="2"/>
        <v>1.9567573718168707</v>
      </c>
    </row>
    <row r="79" spans="1:6" x14ac:dyDescent="0.2">
      <c r="A79" s="2">
        <f t="shared" si="3"/>
        <v>0.74000000000000055</v>
      </c>
      <c r="B79" s="59">
        <f>IF(Control!D$7&lt;1,A79,A79*10)</f>
        <v>7.4000000000000057</v>
      </c>
      <c r="C79" s="59">
        <f t="shared" si="6"/>
        <v>0.83442756420069097</v>
      </c>
      <c r="D79" s="59">
        <f t="shared" si="6"/>
        <v>1.2132805586917177</v>
      </c>
      <c r="E79" s="59">
        <f t="shared" si="6"/>
        <v>1.9343213672958564</v>
      </c>
      <c r="F79" s="60">
        <f t="shared" si="2"/>
        <v>1.9343213672958564</v>
      </c>
    </row>
    <row r="80" spans="1:6" x14ac:dyDescent="0.2">
      <c r="A80" s="2">
        <f t="shared" si="3"/>
        <v>0.75000000000000056</v>
      </c>
      <c r="B80" s="59">
        <f>IF(Control!D$7&lt;1,A80,A80*10)</f>
        <v>7.5000000000000053</v>
      </c>
      <c r="C80" s="59">
        <f t="shared" si="6"/>
        <v>0.82497339385120383</v>
      </c>
      <c r="D80" s="59">
        <f t="shared" si="6"/>
        <v>1.199561308404963</v>
      </c>
      <c r="E80" s="59">
        <f t="shared" si="6"/>
        <v>1.9124386319944673</v>
      </c>
      <c r="F80" s="60">
        <f t="shared" ref="F80:F105" si="7">E80</f>
        <v>1.9124386319944673</v>
      </c>
    </row>
    <row r="81" spans="1:6" x14ac:dyDescent="0.2">
      <c r="A81" s="2">
        <f t="shared" ref="A81:A105" si="8">A80+0.01</f>
        <v>0.76000000000000056</v>
      </c>
      <c r="B81" s="59">
        <f>IF(Control!D$7&lt;1,A81,A81*10)</f>
        <v>7.6000000000000059</v>
      </c>
      <c r="C81" s="59">
        <f t="shared" si="6"/>
        <v>0.81574945138856136</v>
      </c>
      <c r="D81" s="59">
        <f t="shared" si="6"/>
        <v>1.1861758457743419</v>
      </c>
      <c r="E81" s="59">
        <f t="shared" si="6"/>
        <v>1.8910884148037999</v>
      </c>
      <c r="F81" s="60">
        <f t="shared" si="7"/>
        <v>1.8910884148037999</v>
      </c>
    </row>
    <row r="82" spans="1:6" x14ac:dyDescent="0.2">
      <c r="A82" s="2">
        <f t="shared" si="8"/>
        <v>0.77000000000000057</v>
      </c>
      <c r="B82" s="59">
        <f>IF(Control!D$7&lt;1,A82,A82*10)</f>
        <v>7.7000000000000055</v>
      </c>
      <c r="C82" s="59">
        <f t="shared" si="6"/>
        <v>0.8067472102428519</v>
      </c>
      <c r="D82" s="59">
        <f t="shared" si="6"/>
        <v>1.1731118160968523</v>
      </c>
      <c r="E82" s="59">
        <f t="shared" si="6"/>
        <v>1.8702510025618364</v>
      </c>
      <c r="F82" s="60">
        <f t="shared" si="7"/>
        <v>1.8702510025618364</v>
      </c>
    </row>
    <row r="83" spans="1:6" x14ac:dyDescent="0.2">
      <c r="A83" s="2">
        <f t="shared" si="8"/>
        <v>0.78000000000000058</v>
      </c>
      <c r="B83" s="59">
        <f>IF(Control!D$7&lt;1,A83,A83*10)</f>
        <v>7.800000000000006</v>
      </c>
      <c r="C83" s="59">
        <f t="shared" si="6"/>
        <v>0.79795856499892803</v>
      </c>
      <c r="D83" s="59">
        <f t="shared" si="6"/>
        <v>1.1603574746452741</v>
      </c>
      <c r="E83" s="59">
        <f t="shared" si="6"/>
        <v>1.8499076554824843</v>
      </c>
      <c r="F83" s="60">
        <f t="shared" si="7"/>
        <v>1.8499076554824843</v>
      </c>
    </row>
    <row r="84" spans="1:6" x14ac:dyDescent="0.2">
      <c r="A84" s="2">
        <f t="shared" si="8"/>
        <v>0.79000000000000059</v>
      </c>
      <c r="B84" s="59">
        <f>IF(Control!D$7&lt;1,A84,A84*10)</f>
        <v>7.9000000000000057</v>
      </c>
      <c r="C84" s="59">
        <f t="shared" si="6"/>
        <v>0.78937580552150655</v>
      </c>
      <c r="D84" s="59">
        <f t="shared" si="6"/>
        <v>1.1479016492052176</v>
      </c>
      <c r="E84" s="59">
        <f t="shared" si="6"/>
        <v>1.8300405473688548</v>
      </c>
      <c r="F84" s="60">
        <f t="shared" si="7"/>
        <v>1.8300405473688548</v>
      </c>
    </row>
    <row r="85" spans="1:6" x14ac:dyDescent="0.2">
      <c r="A85" s="2">
        <f t="shared" si="8"/>
        <v>0.8000000000000006</v>
      </c>
      <c r="B85" s="59">
        <f>IF(Control!D$7&lt;1,A85,A85*10)</f>
        <v>8.0000000000000053</v>
      </c>
      <c r="C85" s="59">
        <f t="shared" si="6"/>
        <v>0.78099159297382881</v>
      </c>
      <c r="D85" s="59">
        <f t="shared" si="6"/>
        <v>1.1357337053529935</v>
      </c>
      <c r="E85" s="59">
        <f t="shared" si="6"/>
        <v>1.8106327102008801</v>
      </c>
      <c r="F85" s="60">
        <f t="shared" si="7"/>
        <v>1.8106327102008801</v>
      </c>
    </row>
    <row r="86" spans="1:6" x14ac:dyDescent="0.2">
      <c r="A86" s="2">
        <f t="shared" si="8"/>
        <v>0.81000000000000061</v>
      </c>
      <c r="B86" s="59">
        <f>IF(Control!D$7&lt;1,A86,A86*10)</f>
        <v>8.1000000000000068</v>
      </c>
      <c r="C86" s="59">
        <f t="shared" si="6"/>
        <v>0.7727989375696227</v>
      </c>
      <c r="D86" s="59">
        <f t="shared" si="6"/>
        <v>1.1238435142423935</v>
      </c>
      <c r="E86" s="59">
        <f t="shared" si="6"/>
        <v>1.7916679827271182</v>
      </c>
      <c r="F86" s="60">
        <f t="shared" si="7"/>
        <v>1.7916679827271182</v>
      </c>
    </row>
    <row r="87" spans="1:6" x14ac:dyDescent="0.2">
      <c r="A87" s="2">
        <f t="shared" si="8"/>
        <v>0.82000000000000062</v>
      </c>
      <c r="B87" s="59">
        <f>IF(Control!D$7&lt;1,A87,A87*10)</f>
        <v>8.2000000000000064</v>
      </c>
      <c r="C87" s="59">
        <f t="shared" si="6"/>
        <v>0.76479117791345763</v>
      </c>
      <c r="D87" s="59">
        <f t="shared" si="6"/>
        <v>1.112221422690685</v>
      </c>
      <c r="E87" s="59">
        <f t="shared" si="6"/>
        <v>1.7731309627260454</v>
      </c>
      <c r="F87" s="60">
        <f t="shared" si="7"/>
        <v>1.7731309627260454</v>
      </c>
    </row>
    <row r="88" spans="1:6" x14ac:dyDescent="0.2">
      <c r="A88" s="2">
        <f t="shared" si="8"/>
        <v>0.83000000000000063</v>
      </c>
      <c r="B88" s="59">
        <f>IF(Control!D$7&lt;1,A88,A88*10)</f>
        <v>8.300000000000006</v>
      </c>
      <c r="C88" s="59">
        <f t="shared" si="6"/>
        <v>0.756961961798302</v>
      </c>
      <c r="D88" s="59">
        <f t="shared" si="6"/>
        <v>1.1008582253739574</v>
      </c>
      <c r="E88" s="59">
        <f t="shared" si="6"/>
        <v>1.7550069626338218</v>
      </c>
      <c r="F88" s="60">
        <f t="shared" si="7"/>
        <v>1.7550069626338218</v>
      </c>
    </row>
    <row r="89" spans="1:6" x14ac:dyDescent="0.2">
      <c r="A89" s="2">
        <f t="shared" si="8"/>
        <v>0.84000000000000064</v>
      </c>
      <c r="B89" s="59">
        <f>IF(Control!D$7&lt;1,A89,A89*10)</f>
        <v>8.4000000000000057</v>
      </c>
      <c r="C89" s="59">
        <f t="shared" si="6"/>
        <v>0.74930522834136404</v>
      </c>
      <c r="D89" s="59">
        <f t="shared" si="6"/>
        <v>1.0897451389597286</v>
      </c>
      <c r="E89" s="59">
        <f t="shared" si="6"/>
        <v>1.7372819682638401</v>
      </c>
      <c r="F89" s="60">
        <f t="shared" si="7"/>
        <v>1.7372819682638401</v>
      </c>
    </row>
    <row r="90" spans="1:6" x14ac:dyDescent="0.2">
      <c r="A90" s="2">
        <f t="shared" si="8"/>
        <v>0.85000000000000064</v>
      </c>
      <c r="B90" s="59">
        <f>IF(Control!D$7&lt;1,A90,A90*10)</f>
        <v>8.5000000000000071</v>
      </c>
      <c r="C90" s="59">
        <f t="shared" si="6"/>
        <v>0.74181519135028495</v>
      </c>
      <c r="D90" s="59">
        <f t="shared" si="6"/>
        <v>1.078873778020607</v>
      </c>
      <c r="E90" s="59">
        <f t="shared" si="6"/>
        <v>1.7199426003687632</v>
      </c>
      <c r="F90" s="60">
        <f t="shared" si="7"/>
        <v>1.7199426003687632</v>
      </c>
    </row>
    <row r="91" spans="1:6" x14ac:dyDescent="0.2">
      <c r="A91" s="2">
        <f t="shared" si="8"/>
        <v>0.86000000000000065</v>
      </c>
      <c r="B91" s="59">
        <f>IF(Control!D$7&lt;1,A91,A91*10)</f>
        <v>8.6000000000000068</v>
      </c>
      <c r="C91" s="59">
        <f t="shared" si="6"/>
        <v>0.73448632382161094</v>
      </c>
      <c r="D91" s="59">
        <f t="shared" si="6"/>
        <v>1.0682361325870746</v>
      </c>
      <c r="E91" s="59">
        <f t="shared" si="6"/>
        <v>1.7029760788185095</v>
      </c>
      <c r="F91" s="60">
        <f t="shared" si="7"/>
        <v>1.7029760788185095</v>
      </c>
    </row>
    <row r="92" spans="1:6" x14ac:dyDescent="0.2">
      <c r="A92" s="2">
        <f t="shared" si="8"/>
        <v>0.87000000000000066</v>
      </c>
      <c r="B92" s="59">
        <f>IF(Control!D$7&lt;1,A92,A92*10)</f>
        <v>8.7000000000000064</v>
      </c>
      <c r="C92" s="59">
        <f t="shared" si="6"/>
        <v>0.72731334348233534</v>
      </c>
      <c r="D92" s="59">
        <f t="shared" si="6"/>
        <v>1.0578245472102759</v>
      </c>
      <c r="E92" s="59">
        <f t="shared" si="6"/>
        <v>1.6863701891881109</v>
      </c>
      <c r="F92" s="60">
        <f t="shared" si="7"/>
        <v>1.6863701891881109</v>
      </c>
    </row>
    <row r="93" spans="1:6" x14ac:dyDescent="0.2">
      <c r="A93" s="2">
        <f t="shared" si="8"/>
        <v>0.88000000000000067</v>
      </c>
      <c r="B93" s="59">
        <f>IF(Control!D$7&lt;1,A93,A93*10)</f>
        <v>8.800000000000006</v>
      </c>
      <c r="C93" s="59">
        <f t="shared" si="6"/>
        <v>0.72029119929325169</v>
      </c>
      <c r="D93" s="59">
        <f t="shared" si="6"/>
        <v>1.0476317014172107</v>
      </c>
      <c r="E93" s="59">
        <f t="shared" si="6"/>
        <v>1.6701132515677621</v>
      </c>
      <c r="F93" s="60">
        <f t="shared" si="7"/>
        <v>1.6701132515677621</v>
      </c>
    </row>
    <row r="94" spans="1:6" x14ac:dyDescent="0.2">
      <c r="A94" s="2">
        <f t="shared" si="8"/>
        <v>0.89000000000000068</v>
      </c>
      <c r="B94" s="59">
        <f>IF(Control!D$7&lt;1,A94,A94*10)</f>
        <v>8.9000000000000075</v>
      </c>
      <c r="C94" s="59">
        <f t="shared" si="6"/>
        <v>0.71341505884004464</v>
      </c>
      <c r="D94" s="59">
        <f t="shared" si="6"/>
        <v>1.0376505914511238</v>
      </c>
      <c r="E94" s="59">
        <f t="shared" si="6"/>
        <v>1.6541940914239324</v>
      </c>
      <c r="F94" s="60">
        <f t="shared" si="7"/>
        <v>1.6541940914239324</v>
      </c>
    </row>
    <row r="95" spans="1:6" x14ac:dyDescent="0.2">
      <c r="A95" s="2">
        <f t="shared" si="8"/>
        <v>0.90000000000000069</v>
      </c>
      <c r="B95" s="59">
        <f>IF(Control!D$7&lt;1,A95,A95*10)</f>
        <v>9.0000000000000071</v>
      </c>
      <c r="C95" s="59">
        <f t="shared" si="6"/>
        <v>0.70668029654450593</v>
      </c>
      <c r="D95" s="59">
        <f t="shared" si="6"/>
        <v>1.027874513199214</v>
      </c>
      <c r="E95" s="59">
        <f t="shared" si="6"/>
        <v>1.6386020123553509</v>
      </c>
      <c r="F95" s="60">
        <f t="shared" si="7"/>
        <v>1.6386020123553509</v>
      </c>
    </row>
    <row r="96" spans="1:6" x14ac:dyDescent="0.2">
      <c r="A96" s="2">
        <f t="shared" si="8"/>
        <v>0.9100000000000007</v>
      </c>
      <c r="B96" s="59">
        <f>IF(Control!D$7&lt;1,A96,A96*10)</f>
        <v>9.1000000000000068</v>
      </c>
      <c r="C96" s="59">
        <f t="shared" si="6"/>
        <v>0.70008248263408923</v>
      </c>
      <c r="D96" s="59">
        <f t="shared" si="6"/>
        <v>1.018297046218261</v>
      </c>
      <c r="E96" s="59">
        <f t="shared" si="6"/>
        <v>1.6233267706011616</v>
      </c>
      <c r="F96" s="60">
        <f t="shared" si="7"/>
        <v>1.6233267706011616</v>
      </c>
    </row>
    <row r="97" spans="1:6" x14ac:dyDescent="0.2">
      <c r="A97" s="2">
        <f t="shared" si="8"/>
        <v>0.92000000000000071</v>
      </c>
      <c r="B97" s="59">
        <f>IF(Control!D$7&lt;1,A97,A97*10)</f>
        <v>9.2000000000000064</v>
      </c>
      <c r="C97" s="59">
        <f t="shared" si="6"/>
        <v>0.69361737281331715</v>
      </c>
      <c r="D97" s="59">
        <f t="shared" si="6"/>
        <v>1.0089120387763824</v>
      </c>
      <c r="E97" s="59">
        <f t="shared" si="6"/>
        <v>1.6083585511707275</v>
      </c>
      <c r="F97" s="60">
        <f t="shared" si="7"/>
        <v>1.6083585511707275</v>
      </c>
    </row>
    <row r="98" spans="1:6" x14ac:dyDescent="0.2">
      <c r="A98" s="2">
        <f t="shared" si="8"/>
        <v>0.93000000000000071</v>
      </c>
      <c r="B98" s="59">
        <f>IF(Control!D$7&lt;1,A98,A98*10)</f>
        <v>9.3000000000000078</v>
      </c>
      <c r="C98" s="59">
        <f t="shared" si="6"/>
        <v>0.68728089858529595</v>
      </c>
      <c r="D98" s="59">
        <f t="shared" si="6"/>
        <v>0.9997135938360423</v>
      </c>
      <c r="E98" s="59">
        <f t="shared" si="6"/>
        <v>1.5936879454755688</v>
      </c>
      <c r="F98" s="60">
        <f t="shared" si="7"/>
        <v>1.5936879454755688</v>
      </c>
    </row>
    <row r="99" spans="1:6" x14ac:dyDescent="0.2">
      <c r="A99" s="2">
        <f t="shared" si="8"/>
        <v>0.94000000000000072</v>
      </c>
      <c r="B99" s="59">
        <f>IF(Control!D$7&lt;1,A99,A99*10)</f>
        <v>9.4000000000000075</v>
      </c>
      <c r="C99" s="59">
        <f t="shared" si="6"/>
        <v>0.68106915817594482</v>
      </c>
      <c r="D99" s="59">
        <f t="shared" si="6"/>
        <v>0.99069605590969922</v>
      </c>
      <c r="E99" s="59">
        <f t="shared" si="6"/>
        <v>1.5793059303539358</v>
      </c>
      <c r="F99" s="60">
        <f t="shared" si="7"/>
        <v>1.5793059303539358</v>
      </c>
    </row>
    <row r="100" spans="1:6" x14ac:dyDescent="0.2">
      <c r="A100" s="2">
        <f t="shared" si="8"/>
        <v>0.95000000000000073</v>
      </c>
      <c r="B100" s="59">
        <f>IF(Control!D$7&lt;1,A100,A100*10)</f>
        <v>9.5000000000000071</v>
      </c>
      <c r="C100" s="59">
        <f t="shared" si="6"/>
        <v>0.67497840801744058</v>
      </c>
      <c r="D100" s="59">
        <f t="shared" si="6"/>
        <v>0.98185399872513413</v>
      </c>
      <c r="E100" s="59">
        <f t="shared" si="6"/>
        <v>1.5652038483875403</v>
      </c>
      <c r="F100" s="60">
        <f t="shared" si="7"/>
        <v>1.5652038483875403</v>
      </c>
    </row>
    <row r="101" spans="1:6" x14ac:dyDescent="0.2">
      <c r="A101" s="2">
        <f t="shared" si="8"/>
        <v>0.96000000000000074</v>
      </c>
      <c r="B101" s="59">
        <f>IF(Control!D$7&lt;1,A101,A101*10)</f>
        <v>9.6000000000000068</v>
      </c>
      <c r="C101" s="59">
        <f t="shared" si="6"/>
        <v>0.66900505475096184</v>
      </c>
      <c r="D101" s="59">
        <f t="shared" si="6"/>
        <v>0.97318221364267665</v>
      </c>
      <c r="E101" s="59">
        <f t="shared" si="6"/>
        <v>1.551373389418212</v>
      </c>
      <c r="F101" s="60">
        <f t="shared" si="7"/>
        <v>1.551373389418212</v>
      </c>
    </row>
    <row r="102" spans="1:6" x14ac:dyDescent="0.2">
      <c r="A102" s="2">
        <f t="shared" si="8"/>
        <v>0.97000000000000075</v>
      </c>
      <c r="B102" s="59">
        <f>IF(Control!D$7&lt;1,A102,A102*10)</f>
        <v>9.7000000000000082</v>
      </c>
      <c r="C102" s="59">
        <f t="shared" si="6"/>
        <v>0.66314564771202733</v>
      </c>
      <c r="D102" s="59">
        <f t="shared" si="6"/>
        <v>0.96467569877119763</v>
      </c>
      <c r="E102" s="59">
        <f t="shared" si="6"/>
        <v>1.5378065731797004</v>
      </c>
      <c r="F102" s="60">
        <f t="shared" si="7"/>
        <v>1.5378065731797004</v>
      </c>
    </row>
    <row r="103" spans="1:6" x14ac:dyDescent="0.2">
      <c r="A103" s="2">
        <f t="shared" si="8"/>
        <v>0.98000000000000076</v>
      </c>
      <c r="B103" s="59">
        <f>IF(Control!D$7&lt;1,A103,A103*10)</f>
        <v>9.8000000000000078</v>
      </c>
      <c r="C103" s="59">
        <f t="shared" si="6"/>
        <v>0.65739687186468154</v>
      </c>
      <c r="D103" s="59">
        <f t="shared" si="6"/>
        <v>0.95632964873401194</v>
      </c>
      <c r="E103" s="59">
        <f t="shared" si="6"/>
        <v>1.5244957329666415</v>
      </c>
      <c r="F103" s="60">
        <f t="shared" si="7"/>
        <v>1.5244957329666415</v>
      </c>
    </row>
    <row r="104" spans="1:6" x14ac:dyDescent="0.2">
      <c r="A104" s="2">
        <f t="shared" si="8"/>
        <v>0.99000000000000077</v>
      </c>
      <c r="B104" s="59">
        <f>IF(Control!D$7&lt;1,A104,A104*10)</f>
        <v>9.9000000000000075</v>
      </c>
      <c r="C104" s="59">
        <f t="shared" si="6"/>
        <v>0.65175554115345002</v>
      </c>
      <c r="D104" s="59">
        <f t="shared" si="6"/>
        <v>0.94813944503970926</v>
      </c>
      <c r="E104" s="59">
        <f t="shared" si="6"/>
        <v>1.5114335002688957</v>
      </c>
      <c r="F104" s="60">
        <f t="shared" si="7"/>
        <v>1.5114335002688957</v>
      </c>
    </row>
    <row r="105" spans="1:6" x14ac:dyDescent="0.2">
      <c r="A105" s="2">
        <f t="shared" si="8"/>
        <v>1.0000000000000007</v>
      </c>
      <c r="B105" s="59">
        <f>IF(Control!D$7&lt;1,A105,A105*10)</f>
        <v>10.000000000000007</v>
      </c>
      <c r="C105" s="59">
        <f t="shared" si="6"/>
        <v>0.64621859224442746</v>
      </c>
      <c r="D105" s="59">
        <f t="shared" si="6"/>
        <v>0.94010064701645524</v>
      </c>
      <c r="E105" s="59">
        <f t="shared" si="6"/>
        <v>1.4986127903051047</v>
      </c>
      <c r="F105" s="60">
        <f t="shared" si="7"/>
        <v>1.4986127903051047</v>
      </c>
    </row>
    <row r="106" spans="1:6" x14ac:dyDescent="0.2">
      <c r="A106" s="2"/>
    </row>
    <row r="107" spans="1:6" x14ac:dyDescent="0.2">
      <c r="A107" s="2"/>
    </row>
    <row r="108" spans="1:6" x14ac:dyDescent="0.2">
      <c r="A108" s="2"/>
    </row>
    <row r="109" spans="1:6" x14ac:dyDescent="0.2">
      <c r="A109" s="2"/>
    </row>
    <row r="110" spans="1:6" x14ac:dyDescent="0.2">
      <c r="A110" s="2"/>
    </row>
    <row r="111" spans="1:6" x14ac:dyDescent="0.2">
      <c r="A111" s="2"/>
    </row>
    <row r="112" spans="1:6" x14ac:dyDescent="0.2">
      <c r="A112" s="2"/>
    </row>
  </sheetData>
  <mergeCells count="15">
    <mergeCell ref="I20:S20"/>
    <mergeCell ref="I15:S15"/>
    <mergeCell ref="I16:S16"/>
    <mergeCell ref="I17:S17"/>
    <mergeCell ref="I18:S18"/>
    <mergeCell ref="I19:S19"/>
    <mergeCell ref="I30:S30"/>
    <mergeCell ref="I31:S32"/>
    <mergeCell ref="I33:S33"/>
    <mergeCell ref="I34:S34"/>
    <mergeCell ref="I24:S25"/>
    <mergeCell ref="I26:S26"/>
    <mergeCell ref="I27:S27"/>
    <mergeCell ref="I28:S28"/>
    <mergeCell ref="I29:S29"/>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53"/>
  <sheetViews>
    <sheetView showGridLines="0" showRowColHeaders="0" tabSelected="1" zoomScale="90" zoomScaleNormal="90" zoomScaleSheetLayoutView="100" workbookViewId="0">
      <selection activeCell="N27" sqref="N27:T29"/>
    </sheetView>
  </sheetViews>
  <sheetFormatPr defaultColWidth="0" defaultRowHeight="12.75" zeroHeight="1" x14ac:dyDescent="0.2"/>
  <cols>
    <col min="1" max="1" width="8.7109375" style="5" customWidth="1"/>
    <col min="2" max="2" width="12.42578125" style="5" customWidth="1"/>
    <col min="3" max="3" width="8.7109375" style="5" customWidth="1"/>
    <col min="4" max="4" width="12" style="5" bestFit="1" customWidth="1"/>
    <col min="5" max="5" width="8.7109375" style="5" customWidth="1"/>
    <col min="6" max="6" width="14.5703125" style="5" bestFit="1" customWidth="1"/>
    <col min="7" max="7" width="8.7109375" style="5" customWidth="1"/>
    <col min="8" max="8" width="6.42578125" style="5" customWidth="1"/>
    <col min="9" max="9" width="7.5703125" style="5" customWidth="1"/>
    <col min="10" max="10" width="5.28515625" style="5" customWidth="1"/>
    <col min="11" max="12" width="9.7109375" style="5" customWidth="1"/>
    <col min="13" max="13" width="2.28515625" style="5" customWidth="1"/>
    <col min="14" max="14" width="16.28515625" style="5" customWidth="1"/>
    <col min="15" max="15" width="0.28515625" style="5" hidden="1" customWidth="1"/>
    <col min="16" max="16" width="0.42578125" style="5" hidden="1" customWidth="1"/>
    <col min="17" max="17" width="0.42578125" style="5" customWidth="1"/>
    <col min="18" max="18" width="16.7109375" style="5" customWidth="1"/>
    <col min="19" max="19" width="15.7109375" style="5" customWidth="1"/>
    <col min="20" max="20" width="14.7109375" style="5" customWidth="1"/>
    <col min="21" max="23" width="9.28515625" style="5" hidden="1" customWidth="1"/>
    <col min="24" max="24" width="11.28515625" style="5" hidden="1" customWidth="1"/>
    <col min="25" max="25" width="9.28515625" style="5" hidden="1" customWidth="1"/>
    <col min="26" max="26" width="7.28515625" style="5" hidden="1" customWidth="1"/>
    <col min="27" max="28" width="0" style="5" hidden="1" customWidth="1"/>
    <col min="29" max="16384" width="9.28515625" style="5" hidden="1"/>
  </cols>
  <sheetData>
    <row r="1" spans="1:28" ht="13.5" thickBot="1" x14ac:dyDescent="0.25">
      <c r="A1" s="3" t="s">
        <v>4</v>
      </c>
      <c r="B1" s="3" t="s">
        <v>5</v>
      </c>
      <c r="D1" s="36"/>
      <c r="J1" s="6"/>
      <c r="AB1" s="1"/>
    </row>
    <row r="2" spans="1:28" s="1" customFormat="1" ht="13.5" thickBot="1" x14ac:dyDescent="0.25">
      <c r="A2" s="5"/>
      <c r="B2" s="5"/>
      <c r="C2" s="81" t="s">
        <v>67</v>
      </c>
      <c r="D2" s="82"/>
      <c r="E2" s="82"/>
      <c r="F2" s="82"/>
      <c r="G2" s="82"/>
      <c r="H2" s="82"/>
      <c r="I2" s="82"/>
      <c r="J2" s="83"/>
      <c r="K2" s="7"/>
      <c r="L2" s="81" t="s">
        <v>25</v>
      </c>
      <c r="M2" s="82"/>
      <c r="N2" s="82"/>
      <c r="O2" s="82"/>
      <c r="P2" s="82"/>
      <c r="Q2" s="82"/>
      <c r="R2" s="82"/>
      <c r="S2" s="82"/>
      <c r="T2" s="84"/>
    </row>
    <row r="3" spans="1:28" s="1" customFormat="1" ht="6.75" customHeight="1" x14ac:dyDescent="0.2">
      <c r="C3" s="8"/>
      <c r="D3" s="9"/>
      <c r="E3" s="9"/>
      <c r="F3" s="9"/>
      <c r="G3" s="9"/>
      <c r="H3" s="9"/>
      <c r="I3" s="9"/>
      <c r="J3" s="10"/>
      <c r="K3" s="7"/>
    </row>
    <row r="4" spans="1:28" s="1" customFormat="1" ht="6.75" customHeight="1" thickBot="1" x14ac:dyDescent="0.25">
      <c r="C4" s="11"/>
      <c r="D4" s="12"/>
      <c r="E4" s="12"/>
      <c r="F4" s="12"/>
      <c r="G4" s="12"/>
      <c r="H4" s="12"/>
      <c r="I4" s="12"/>
      <c r="J4" s="13"/>
      <c r="K4" s="7"/>
      <c r="L4" s="85" t="s">
        <v>26</v>
      </c>
      <c r="M4" s="86"/>
      <c r="N4" s="86"/>
      <c r="O4" s="86"/>
      <c r="P4" s="86"/>
      <c r="Q4" s="86"/>
      <c r="R4" s="86"/>
      <c r="S4" s="86"/>
      <c r="T4" s="86"/>
    </row>
    <row r="5" spans="1:28" s="1" customFormat="1" ht="14.25" thickTop="1" thickBot="1" x14ac:dyDescent="0.25">
      <c r="C5" s="11"/>
      <c r="D5" s="14" t="s">
        <v>15</v>
      </c>
      <c r="E5" s="12"/>
      <c r="F5" s="15">
        <v>6</v>
      </c>
      <c r="G5" s="67"/>
      <c r="H5" s="12"/>
      <c r="I5" s="12"/>
      <c r="J5" s="13"/>
      <c r="K5" s="7"/>
      <c r="L5" s="86"/>
      <c r="M5" s="86"/>
      <c r="N5" s="86"/>
      <c r="O5" s="86"/>
      <c r="P5" s="86"/>
      <c r="Q5" s="86"/>
      <c r="R5" s="86"/>
      <c r="S5" s="86"/>
      <c r="T5" s="86"/>
    </row>
    <row r="6" spans="1:28" s="1" customFormat="1" ht="14.25" thickTop="1" thickBot="1" x14ac:dyDescent="0.25">
      <c r="C6" s="11"/>
      <c r="D6" s="16"/>
      <c r="E6" s="12"/>
      <c r="F6" s="17"/>
      <c r="G6" s="12"/>
      <c r="H6" s="12"/>
      <c r="I6" s="12"/>
      <c r="J6" s="13"/>
      <c r="K6" s="7"/>
      <c r="L6" s="86"/>
      <c r="M6" s="86"/>
      <c r="N6" s="86"/>
      <c r="O6" s="86"/>
      <c r="P6" s="86"/>
      <c r="Q6" s="86"/>
      <c r="R6" s="86"/>
      <c r="S6" s="86"/>
      <c r="T6" s="86"/>
    </row>
    <row r="7" spans="1:28" s="1" customFormat="1" ht="14.25" thickTop="1" thickBot="1" x14ac:dyDescent="0.25">
      <c r="C7" s="11"/>
      <c r="D7" s="14" t="s">
        <v>16</v>
      </c>
      <c r="E7" s="12"/>
      <c r="F7" s="15">
        <v>6</v>
      </c>
      <c r="G7" s="67"/>
      <c r="H7" s="12"/>
      <c r="I7" s="12"/>
      <c r="J7" s="13"/>
      <c r="K7" s="7"/>
      <c r="L7" s="86"/>
      <c r="M7" s="86"/>
      <c r="N7" s="86"/>
      <c r="O7" s="86"/>
      <c r="P7" s="86"/>
      <c r="Q7" s="86"/>
      <c r="R7" s="86"/>
      <c r="S7" s="86"/>
      <c r="T7" s="86"/>
    </row>
    <row r="8" spans="1:28" s="1" customFormat="1" ht="3" customHeight="1" thickTop="1" x14ac:dyDescent="0.2">
      <c r="C8" s="11"/>
      <c r="D8" s="16"/>
      <c r="E8" s="12"/>
      <c r="F8" s="18"/>
      <c r="G8" s="12"/>
      <c r="H8" s="12"/>
      <c r="I8" s="12"/>
      <c r="J8" s="13"/>
      <c r="K8" s="7"/>
      <c r="L8" s="42"/>
      <c r="M8" s="42"/>
      <c r="N8" s="42"/>
      <c r="O8" s="42"/>
      <c r="P8" s="42"/>
      <c r="Q8" s="42"/>
      <c r="R8" s="42"/>
      <c r="S8" s="42"/>
      <c r="T8" s="42"/>
    </row>
    <row r="9" spans="1:28" s="1" customFormat="1" ht="3" customHeight="1" x14ac:dyDescent="0.2">
      <c r="C9" s="11"/>
      <c r="D9" s="16"/>
      <c r="E9" s="12"/>
      <c r="F9" s="18"/>
      <c r="G9" s="12"/>
      <c r="H9" s="12"/>
      <c r="I9" s="12"/>
      <c r="J9" s="13"/>
      <c r="L9" s="42"/>
      <c r="M9" s="42"/>
      <c r="N9" s="42"/>
      <c r="O9" s="42"/>
      <c r="P9" s="42"/>
      <c r="Q9" s="42"/>
      <c r="R9" s="42"/>
      <c r="S9" s="42"/>
      <c r="T9" s="42"/>
    </row>
    <row r="10" spans="1:28" s="19" customFormat="1" ht="3" customHeight="1" thickBot="1" x14ac:dyDescent="0.25">
      <c r="C10" s="20"/>
      <c r="D10" s="16"/>
      <c r="E10" s="12"/>
      <c r="F10" s="18"/>
      <c r="G10" s="12"/>
      <c r="H10" s="21"/>
      <c r="I10" s="21"/>
      <c r="J10" s="22"/>
      <c r="L10" s="42"/>
      <c r="M10" s="42"/>
      <c r="N10" s="42"/>
      <c r="O10" s="42"/>
      <c r="P10" s="42"/>
      <c r="Q10" s="42"/>
      <c r="R10" s="42"/>
      <c r="S10" s="42"/>
      <c r="T10" s="42"/>
    </row>
    <row r="11" spans="1:28" s="25" customFormat="1" ht="14.25" thickTop="1" thickBot="1" x14ac:dyDescent="0.25">
      <c r="A11" s="19"/>
      <c r="B11" s="19"/>
      <c r="C11" s="20"/>
      <c r="D11" s="23" t="s">
        <v>18</v>
      </c>
      <c r="E11" s="21"/>
      <c r="F11" s="41" t="str">
        <f>IF(Control!D5&lt;data!C9*Control!D7^(data!C10),"Hafif",IF(Control!D5&lt;data!D9*Control!D7^(data!D10),"Orta",IF(Control!D5&lt;data!E9*Control!D7^(data!E10),"Yüksek","Ölümcül")))</f>
        <v>Ölümcül</v>
      </c>
      <c r="G11" s="46">
        <f>c_meters*c_kgs*9.8066</f>
        <v>353.0376</v>
      </c>
      <c r="H11" s="21" t="s">
        <v>19</v>
      </c>
      <c r="I11" s="21"/>
      <c r="J11" s="24"/>
      <c r="L11" s="78" t="s">
        <v>60</v>
      </c>
      <c r="M11" s="78"/>
      <c r="N11" s="78"/>
      <c r="O11" s="78"/>
      <c r="P11" s="78"/>
      <c r="Q11" s="78"/>
      <c r="R11" s="78"/>
      <c r="S11" s="78"/>
      <c r="T11" s="78"/>
    </row>
    <row r="12" spans="1:28" s="26" customFormat="1" ht="6" customHeight="1" thickTop="1" x14ac:dyDescent="0.2">
      <c r="C12" s="11"/>
      <c r="D12" s="12"/>
      <c r="E12" s="12"/>
      <c r="F12" s="12"/>
      <c r="G12" s="12"/>
      <c r="H12" s="12"/>
      <c r="I12" s="12"/>
      <c r="J12" s="27"/>
      <c r="L12" s="78"/>
      <c r="M12" s="78"/>
      <c r="N12" s="78"/>
      <c r="O12" s="78"/>
      <c r="P12" s="78"/>
      <c r="Q12" s="78"/>
      <c r="R12" s="78"/>
      <c r="S12" s="78"/>
      <c r="T12" s="78"/>
    </row>
    <row r="13" spans="1:28" s="1" customFormat="1" ht="6" customHeight="1" thickBot="1" x14ac:dyDescent="0.25">
      <c r="A13" s="26"/>
      <c r="B13" s="26"/>
      <c r="C13" s="28"/>
      <c r="D13" s="29"/>
      <c r="E13" s="29"/>
      <c r="F13" s="29"/>
      <c r="G13" s="29"/>
      <c r="H13" s="29"/>
      <c r="I13" s="29"/>
      <c r="J13" s="30"/>
      <c r="K13" s="7"/>
      <c r="L13" s="78"/>
      <c r="M13" s="78"/>
      <c r="N13" s="78"/>
      <c r="O13" s="78"/>
      <c r="P13" s="78"/>
      <c r="Q13" s="78"/>
      <c r="R13" s="78"/>
      <c r="S13" s="78"/>
      <c r="T13" s="78"/>
    </row>
    <row r="14" spans="1:28" s="32" customFormat="1" x14ac:dyDescent="0.2">
      <c r="A14" s="1"/>
      <c r="B14" s="1"/>
      <c r="C14" s="1"/>
      <c r="D14" s="7"/>
      <c r="E14" s="7"/>
      <c r="F14" s="7"/>
      <c r="G14" s="7"/>
      <c r="H14" s="7"/>
      <c r="I14" s="7"/>
      <c r="J14" s="7"/>
      <c r="K14" s="7"/>
      <c r="L14" s="42"/>
      <c r="M14" s="42"/>
      <c r="N14" s="42"/>
      <c r="O14" s="42"/>
      <c r="P14" s="42"/>
      <c r="Q14" s="42"/>
      <c r="R14" s="42"/>
      <c r="S14" s="42"/>
      <c r="T14" s="42"/>
      <c r="U14" s="31"/>
      <c r="V14" s="31"/>
      <c r="W14" s="31"/>
      <c r="X14" s="31"/>
    </row>
    <row r="15" spans="1:28" s="32" customFormat="1" x14ac:dyDescent="0.2">
      <c r="B15" s="68"/>
      <c r="C15" s="68"/>
      <c r="D15" s="68"/>
      <c r="E15" s="69"/>
      <c r="F15" s="69"/>
      <c r="G15" s="69"/>
      <c r="H15" s="69"/>
      <c r="I15" s="69"/>
      <c r="J15" s="69"/>
      <c r="K15" s="69"/>
      <c r="L15" s="78" t="s">
        <v>61</v>
      </c>
      <c r="M15" s="78"/>
      <c r="N15" s="78"/>
      <c r="O15" s="78"/>
      <c r="P15" s="78"/>
      <c r="Q15" s="78"/>
      <c r="R15" s="78"/>
      <c r="S15" s="78"/>
      <c r="T15" s="78"/>
      <c r="U15" s="33"/>
      <c r="V15" s="33"/>
      <c r="W15" s="33"/>
      <c r="X15" s="33"/>
    </row>
    <row r="16" spans="1:28" x14ac:dyDescent="0.2">
      <c r="A16" s="32"/>
      <c r="B16" s="68"/>
      <c r="C16" s="70"/>
      <c r="D16" s="70"/>
      <c r="E16" s="70"/>
      <c r="F16" s="70"/>
      <c r="G16" s="70"/>
      <c r="H16" s="70"/>
      <c r="I16" s="70"/>
      <c r="J16" s="70"/>
      <c r="K16" s="70"/>
      <c r="L16" s="78"/>
      <c r="M16" s="78"/>
      <c r="N16" s="78"/>
      <c r="O16" s="78"/>
      <c r="P16" s="78"/>
      <c r="Q16" s="78"/>
      <c r="R16" s="78"/>
      <c r="S16" s="78"/>
      <c r="T16" s="78"/>
    </row>
    <row r="17" spans="2:20" x14ac:dyDescent="0.2">
      <c r="B17" s="70"/>
      <c r="C17" s="70"/>
      <c r="D17" s="70"/>
      <c r="E17" s="70"/>
      <c r="F17" s="70"/>
      <c r="G17" s="70"/>
      <c r="H17" s="70"/>
      <c r="I17" s="70"/>
      <c r="J17" s="70"/>
      <c r="K17" s="70"/>
      <c r="L17" s="78"/>
      <c r="M17" s="78"/>
      <c r="N17" s="78"/>
      <c r="O17" s="78"/>
      <c r="P17" s="78"/>
      <c r="Q17" s="78"/>
      <c r="R17" s="78"/>
      <c r="S17" s="78"/>
      <c r="T17" s="78"/>
    </row>
    <row r="18" spans="2:20" x14ac:dyDescent="0.2">
      <c r="B18" s="70"/>
      <c r="C18" s="70"/>
      <c r="D18" s="70"/>
      <c r="E18" s="70"/>
      <c r="F18" s="70"/>
      <c r="G18" s="70"/>
      <c r="H18" s="70"/>
      <c r="I18" s="70"/>
      <c r="J18" s="70"/>
      <c r="K18" s="70"/>
      <c r="L18" s="78"/>
      <c r="M18" s="78"/>
      <c r="N18" s="78"/>
      <c r="O18" s="78"/>
      <c r="P18" s="78"/>
      <c r="Q18" s="78"/>
      <c r="R18" s="78"/>
      <c r="S18" s="78"/>
      <c r="T18" s="78"/>
    </row>
    <row r="19" spans="2:20" x14ac:dyDescent="0.2">
      <c r="B19" s="70"/>
      <c r="C19" s="70"/>
      <c r="D19" s="70"/>
      <c r="E19" s="70"/>
      <c r="F19" s="70"/>
      <c r="G19" s="70"/>
      <c r="H19" s="70"/>
      <c r="I19" s="70"/>
      <c r="J19" s="70"/>
      <c r="K19" s="70"/>
      <c r="L19" s="42"/>
      <c r="M19" s="42"/>
      <c r="N19" s="42"/>
      <c r="O19" s="42"/>
      <c r="P19" s="42"/>
      <c r="Q19" s="42"/>
      <c r="R19" s="42"/>
      <c r="S19" s="42"/>
      <c r="T19" s="42"/>
    </row>
    <row r="20" spans="2:20" x14ac:dyDescent="0.2">
      <c r="B20" s="70"/>
      <c r="C20" s="70"/>
      <c r="D20" s="70"/>
      <c r="E20" s="70"/>
      <c r="F20" s="70"/>
      <c r="G20" s="70"/>
      <c r="H20" s="70"/>
      <c r="I20" s="70"/>
      <c r="J20" s="70"/>
      <c r="K20" s="70"/>
      <c r="L20" s="48" t="s">
        <v>23</v>
      </c>
      <c r="M20" s="44"/>
      <c r="N20" s="48" t="s">
        <v>24</v>
      </c>
      <c r="O20" s="42"/>
      <c r="P20" s="42"/>
      <c r="Q20" s="42"/>
      <c r="R20" s="42"/>
      <c r="S20" s="42"/>
      <c r="T20" s="42"/>
    </row>
    <row r="21" spans="2:20" ht="14.25" customHeight="1" x14ac:dyDescent="0.2">
      <c r="B21" s="70"/>
      <c r="C21" s="70"/>
      <c r="D21" s="70"/>
      <c r="E21" s="70"/>
      <c r="F21" s="70"/>
      <c r="G21" s="70"/>
      <c r="H21" s="70"/>
      <c r="I21" s="70"/>
      <c r="J21" s="70"/>
      <c r="K21" s="70"/>
      <c r="L21" s="42"/>
      <c r="M21" s="43"/>
      <c r="N21" s="45"/>
      <c r="O21" s="45"/>
      <c r="P21" s="45"/>
      <c r="Q21" s="45"/>
      <c r="R21" s="45"/>
      <c r="S21" s="45"/>
      <c r="T21" s="45"/>
    </row>
    <row r="22" spans="2:20" x14ac:dyDescent="0.2">
      <c r="B22" s="70"/>
      <c r="C22" s="70"/>
      <c r="D22" s="70"/>
      <c r="E22" s="70"/>
      <c r="F22" s="70"/>
      <c r="G22" s="70"/>
      <c r="H22" s="70"/>
      <c r="I22" s="70"/>
      <c r="J22" s="70"/>
      <c r="K22" s="70"/>
      <c r="L22" s="40"/>
      <c r="M22" s="42"/>
      <c r="N22" s="75" t="s">
        <v>27</v>
      </c>
      <c r="O22" s="76"/>
      <c r="P22" s="76"/>
      <c r="Q22" s="76"/>
      <c r="R22" s="76"/>
      <c r="S22" s="76"/>
      <c r="T22" s="76"/>
    </row>
    <row r="23" spans="2:20" x14ac:dyDescent="0.2">
      <c r="B23" s="70"/>
      <c r="C23" s="70"/>
      <c r="D23" s="70"/>
      <c r="E23" s="70"/>
      <c r="F23" s="70"/>
      <c r="G23" s="70"/>
      <c r="H23" s="70"/>
      <c r="I23" s="70"/>
      <c r="J23" s="70"/>
      <c r="K23" s="70"/>
      <c r="L23" s="42"/>
      <c r="M23" s="44"/>
      <c r="N23" s="45"/>
      <c r="O23" s="42"/>
      <c r="P23" s="42"/>
      <c r="Q23" s="42"/>
      <c r="R23" s="42"/>
      <c r="S23" s="42"/>
      <c r="T23" s="42"/>
    </row>
    <row r="24" spans="2:20" x14ac:dyDescent="0.2">
      <c r="B24" s="70"/>
      <c r="C24" s="70"/>
      <c r="D24" s="70"/>
      <c r="E24" s="70"/>
      <c r="F24" s="70"/>
      <c r="G24" s="70"/>
      <c r="H24" s="70"/>
      <c r="I24" s="70"/>
      <c r="J24" s="70"/>
      <c r="K24" s="70"/>
      <c r="L24" s="39"/>
      <c r="M24" s="42"/>
      <c r="N24" s="77" t="s">
        <v>28</v>
      </c>
      <c r="O24" s="77"/>
      <c r="P24" s="77"/>
      <c r="Q24" s="77"/>
      <c r="R24" s="77"/>
      <c r="S24" s="77"/>
      <c r="T24" s="77"/>
    </row>
    <row r="25" spans="2:20" x14ac:dyDescent="0.2">
      <c r="B25" s="70"/>
      <c r="C25" s="70"/>
      <c r="D25" s="70"/>
      <c r="E25" s="70"/>
      <c r="F25" s="70"/>
      <c r="G25" s="70"/>
      <c r="H25" s="70"/>
      <c r="I25" s="70"/>
      <c r="J25" s="70"/>
      <c r="K25" s="70"/>
      <c r="L25" s="42"/>
      <c r="M25" s="42"/>
      <c r="N25" s="78"/>
      <c r="O25" s="78"/>
      <c r="P25" s="78"/>
      <c r="Q25" s="78"/>
      <c r="R25" s="78"/>
      <c r="S25" s="78"/>
      <c r="T25" s="78"/>
    </row>
    <row r="26" spans="2:20" x14ac:dyDescent="0.2">
      <c r="B26" s="70"/>
      <c r="C26" s="70"/>
      <c r="D26" s="70"/>
      <c r="E26" s="70"/>
      <c r="F26" s="70"/>
      <c r="G26" s="70"/>
      <c r="H26" s="70"/>
      <c r="I26" s="70"/>
      <c r="J26" s="70"/>
      <c r="K26" s="70"/>
      <c r="L26" s="42"/>
      <c r="M26" s="42"/>
      <c r="N26" s="76"/>
      <c r="O26" s="76"/>
      <c r="P26" s="76"/>
      <c r="Q26" s="76"/>
      <c r="R26" s="76"/>
      <c r="S26" s="76"/>
      <c r="T26" s="76"/>
    </row>
    <row r="27" spans="2:20" x14ac:dyDescent="0.2">
      <c r="B27" s="70"/>
      <c r="C27" s="70"/>
      <c r="D27" s="70"/>
      <c r="E27" s="70"/>
      <c r="F27" s="70"/>
      <c r="G27" s="70"/>
      <c r="H27" s="70"/>
      <c r="I27" s="70"/>
      <c r="J27" s="70"/>
      <c r="K27" s="70"/>
      <c r="L27" s="37"/>
      <c r="M27" s="42"/>
      <c r="N27" s="77" t="s">
        <v>46</v>
      </c>
      <c r="O27" s="78"/>
      <c r="P27" s="78"/>
      <c r="Q27" s="78"/>
      <c r="R27" s="78"/>
      <c r="S27" s="78"/>
      <c r="T27" s="78"/>
    </row>
    <row r="28" spans="2:20" x14ac:dyDescent="0.2">
      <c r="B28" s="70"/>
      <c r="C28" s="70"/>
      <c r="D28" s="70"/>
      <c r="E28" s="70"/>
      <c r="F28" s="70"/>
      <c r="G28" s="70"/>
      <c r="H28" s="70"/>
      <c r="I28" s="70"/>
      <c r="J28" s="70"/>
      <c r="K28" s="70"/>
      <c r="L28" s="42"/>
      <c r="M28" s="42"/>
      <c r="N28" s="78"/>
      <c r="O28" s="78"/>
      <c r="P28" s="78"/>
      <c r="Q28" s="78"/>
      <c r="R28" s="78"/>
      <c r="S28" s="78"/>
      <c r="T28" s="78"/>
    </row>
    <row r="29" spans="2:20" x14ac:dyDescent="0.2">
      <c r="B29" s="70"/>
      <c r="C29" s="70"/>
      <c r="D29" s="70"/>
      <c r="E29" s="70"/>
      <c r="F29" s="70"/>
      <c r="G29" s="70"/>
      <c r="H29" s="70"/>
      <c r="I29" s="70"/>
      <c r="J29" s="70"/>
      <c r="K29" s="70"/>
      <c r="L29" s="42"/>
      <c r="M29" s="42"/>
      <c r="N29" s="78"/>
      <c r="O29" s="78"/>
      <c r="P29" s="78"/>
      <c r="Q29" s="78"/>
      <c r="R29" s="78"/>
      <c r="S29" s="78"/>
      <c r="T29" s="78"/>
    </row>
    <row r="30" spans="2:20" ht="13.15" customHeight="1" x14ac:dyDescent="0.2">
      <c r="B30" s="70"/>
      <c r="C30" s="70"/>
      <c r="D30" s="70"/>
      <c r="E30" s="70"/>
      <c r="F30" s="70"/>
      <c r="G30" s="70"/>
      <c r="H30" s="70"/>
      <c r="I30" s="70"/>
      <c r="J30" s="70"/>
      <c r="K30" s="70"/>
      <c r="L30" s="38"/>
      <c r="M30" s="42"/>
      <c r="N30" s="79" t="s">
        <v>29</v>
      </c>
      <c r="O30" s="79"/>
      <c r="P30" s="79"/>
      <c r="Q30" s="79"/>
      <c r="R30" s="79"/>
      <c r="S30" s="79"/>
      <c r="T30" s="79"/>
    </row>
    <row r="31" spans="2:20" x14ac:dyDescent="0.2">
      <c r="B31" s="70"/>
      <c r="C31" s="70"/>
      <c r="D31" s="70"/>
      <c r="E31" s="70"/>
      <c r="F31" s="70"/>
      <c r="G31" s="70"/>
      <c r="H31" s="70"/>
      <c r="I31" s="70"/>
      <c r="J31" s="70"/>
      <c r="K31" s="70"/>
      <c r="N31" s="79"/>
      <c r="O31" s="79"/>
      <c r="P31" s="79"/>
      <c r="Q31" s="79"/>
      <c r="R31" s="79"/>
      <c r="S31" s="79"/>
      <c r="T31" s="79"/>
    </row>
    <row r="32" spans="2:20" x14ac:dyDescent="0.2">
      <c r="B32" s="70"/>
      <c r="C32" s="70"/>
      <c r="D32" s="70"/>
      <c r="E32" s="70"/>
      <c r="F32" s="70"/>
      <c r="G32" s="70"/>
      <c r="H32" s="70"/>
      <c r="I32" s="70"/>
      <c r="J32" s="70"/>
      <c r="K32" s="70"/>
    </row>
    <row r="33" spans="2:20" ht="32.450000000000003" customHeight="1" x14ac:dyDescent="0.2">
      <c r="B33" s="70"/>
      <c r="C33" s="70"/>
      <c r="D33" s="70"/>
      <c r="E33" s="70"/>
      <c r="F33" s="70"/>
      <c r="G33" s="70"/>
      <c r="H33" s="70"/>
      <c r="I33" s="70"/>
      <c r="J33" s="70"/>
      <c r="K33" s="70"/>
    </row>
    <row r="34" spans="2:20" s="7" customFormat="1" ht="13.15" customHeight="1" x14ac:dyDescent="0.2">
      <c r="B34" s="80" t="s">
        <v>30</v>
      </c>
      <c r="C34" s="80"/>
      <c r="D34" s="80"/>
      <c r="E34" s="80"/>
      <c r="F34" s="80"/>
      <c r="G34" s="80"/>
      <c r="H34" s="80"/>
      <c r="I34" s="80"/>
      <c r="J34" s="80"/>
      <c r="K34" s="80"/>
      <c r="L34" s="80"/>
      <c r="M34" s="80"/>
      <c r="N34" s="80"/>
      <c r="O34" s="80"/>
      <c r="P34" s="80"/>
      <c r="Q34" s="80"/>
      <c r="R34" s="80"/>
      <c r="S34" s="80"/>
      <c r="T34" s="80"/>
    </row>
    <row r="35" spans="2:20" s="7" customFormat="1" x14ac:dyDescent="0.2">
      <c r="B35" s="80"/>
      <c r="C35" s="80"/>
      <c r="D35" s="80"/>
      <c r="E35" s="80"/>
      <c r="F35" s="80"/>
      <c r="G35" s="80"/>
      <c r="H35" s="80"/>
      <c r="I35" s="80"/>
      <c r="J35" s="80"/>
      <c r="K35" s="80"/>
      <c r="L35" s="80"/>
      <c r="M35" s="80"/>
      <c r="N35" s="80"/>
      <c r="O35" s="80"/>
      <c r="P35" s="80"/>
      <c r="Q35" s="80"/>
      <c r="R35" s="80"/>
      <c r="S35" s="80"/>
      <c r="T35" s="80"/>
    </row>
    <row r="36" spans="2:20" ht="6.6" customHeight="1" x14ac:dyDescent="0.2"/>
    <row r="37" spans="2:20" x14ac:dyDescent="0.2">
      <c r="B37" s="71" t="s">
        <v>31</v>
      </c>
      <c r="C37" s="72"/>
      <c r="D37" s="72"/>
      <c r="E37" s="72"/>
      <c r="F37" s="72"/>
      <c r="G37" s="72"/>
      <c r="H37" s="72"/>
      <c r="I37" s="72"/>
      <c r="J37" s="72"/>
      <c r="K37" s="72"/>
      <c r="L37" s="72"/>
      <c r="M37" s="72"/>
      <c r="N37" s="72"/>
      <c r="O37" s="72"/>
      <c r="P37" s="72"/>
      <c r="Q37" s="72"/>
      <c r="R37" s="72"/>
      <c r="S37" s="72"/>
      <c r="T37" s="72"/>
    </row>
    <row r="38" spans="2:20" x14ac:dyDescent="0.2">
      <c r="B38" s="73" t="s">
        <v>32</v>
      </c>
      <c r="C38" s="74"/>
      <c r="D38" s="74"/>
      <c r="E38" s="74"/>
      <c r="F38" s="74"/>
      <c r="G38" s="74"/>
    </row>
    <row r="39" spans="2:20" x14ac:dyDescent="0.2">
      <c r="B39" s="85" t="s">
        <v>65</v>
      </c>
      <c r="C39" s="86"/>
      <c r="D39" s="86"/>
      <c r="E39" s="86"/>
      <c r="F39" s="86"/>
      <c r="G39" s="86"/>
      <c r="H39" s="86"/>
      <c r="I39" s="86"/>
      <c r="J39" s="86"/>
      <c r="K39" s="86"/>
      <c r="L39" s="86"/>
      <c r="M39" s="86"/>
      <c r="N39" s="86"/>
      <c r="O39" s="86"/>
      <c r="P39" s="86"/>
      <c r="Q39" s="86"/>
      <c r="R39" s="86"/>
      <c r="S39" s="86"/>
      <c r="T39" s="86"/>
    </row>
    <row r="40" spans="2:20" ht="19.149999999999999" customHeight="1" x14ac:dyDescent="0.2">
      <c r="B40" s="88"/>
      <c r="C40" s="88"/>
      <c r="D40" s="88"/>
      <c r="E40" s="88"/>
      <c r="F40" s="88"/>
      <c r="G40" s="88"/>
      <c r="H40" s="88"/>
      <c r="I40" s="88"/>
      <c r="J40" s="88"/>
      <c r="K40" s="88"/>
      <c r="L40" s="88"/>
      <c r="M40" s="88"/>
      <c r="N40" s="88"/>
      <c r="O40" s="88"/>
      <c r="P40" s="88"/>
      <c r="Q40" s="88"/>
      <c r="R40" s="88"/>
      <c r="S40" s="88"/>
      <c r="T40" s="88"/>
    </row>
    <row r="41" spans="2:20" ht="18.600000000000001" customHeight="1" x14ac:dyDescent="0.2">
      <c r="B41" s="87" t="s">
        <v>62</v>
      </c>
      <c r="C41" s="76"/>
      <c r="D41" s="76"/>
      <c r="E41" s="76"/>
      <c r="F41" s="76"/>
      <c r="G41" s="76"/>
      <c r="H41" s="76"/>
      <c r="I41" s="76"/>
      <c r="J41" s="76"/>
      <c r="K41" s="76"/>
      <c r="L41" s="76"/>
      <c r="M41" s="76"/>
      <c r="N41" s="76"/>
      <c r="O41" s="76"/>
      <c r="P41" s="76"/>
      <c r="Q41" s="76"/>
      <c r="R41" s="76"/>
      <c r="S41" s="76"/>
      <c r="T41" s="76"/>
    </row>
    <row r="42" spans="2:20" ht="25.15" customHeight="1" x14ac:dyDescent="0.2">
      <c r="B42" s="76"/>
      <c r="C42" s="76"/>
      <c r="D42" s="76"/>
      <c r="E42" s="76"/>
      <c r="F42" s="76"/>
      <c r="G42" s="76"/>
      <c r="H42" s="76"/>
      <c r="I42" s="76"/>
      <c r="J42" s="76"/>
      <c r="K42" s="76"/>
      <c r="L42" s="76"/>
      <c r="M42" s="76"/>
      <c r="N42" s="76"/>
      <c r="O42" s="76"/>
      <c r="P42" s="76"/>
      <c r="Q42" s="76"/>
      <c r="R42" s="76"/>
      <c r="S42" s="76"/>
      <c r="T42" s="76"/>
    </row>
    <row r="43" spans="2:20" x14ac:dyDescent="0.2">
      <c r="B43" s="73" t="s">
        <v>33</v>
      </c>
      <c r="C43" s="74"/>
      <c r="D43" s="74"/>
      <c r="E43" s="74"/>
      <c r="F43" s="74"/>
      <c r="G43" s="74"/>
    </row>
    <row r="44" spans="2:20" x14ac:dyDescent="0.2">
      <c r="B44" s="87" t="s">
        <v>63</v>
      </c>
      <c r="C44" s="78"/>
      <c r="D44" s="78"/>
      <c r="E44" s="78"/>
      <c r="F44" s="78"/>
      <c r="G44" s="78"/>
      <c r="H44" s="78"/>
      <c r="I44" s="78"/>
      <c r="J44" s="78"/>
      <c r="K44" s="78"/>
      <c r="L44" s="78"/>
      <c r="M44" s="78"/>
      <c r="N44" s="78"/>
      <c r="O44" s="78"/>
      <c r="P44" s="78"/>
      <c r="Q44" s="78"/>
      <c r="R44" s="78"/>
      <c r="S44" s="78"/>
      <c r="T44" s="78"/>
    </row>
    <row r="45" spans="2:20" x14ac:dyDescent="0.2">
      <c r="B45" s="76"/>
      <c r="C45" s="76"/>
      <c r="D45" s="76"/>
      <c r="E45" s="76"/>
      <c r="F45" s="76"/>
      <c r="G45" s="76"/>
      <c r="H45" s="76"/>
      <c r="I45" s="76"/>
      <c r="J45" s="76"/>
      <c r="K45" s="76"/>
      <c r="L45" s="76"/>
      <c r="M45" s="76"/>
      <c r="N45" s="76"/>
      <c r="O45" s="76"/>
      <c r="P45" s="76"/>
      <c r="Q45" s="76"/>
      <c r="R45" s="76"/>
      <c r="S45" s="76"/>
      <c r="T45" s="76"/>
    </row>
    <row r="46" spans="2:20" x14ac:dyDescent="0.2">
      <c r="B46" s="76"/>
      <c r="C46" s="76"/>
      <c r="D46" s="76"/>
      <c r="E46" s="76"/>
      <c r="F46" s="76"/>
      <c r="G46" s="76"/>
      <c r="H46" s="76"/>
      <c r="I46" s="76"/>
      <c r="J46" s="76"/>
      <c r="K46" s="76"/>
      <c r="L46" s="76"/>
      <c r="M46" s="76"/>
      <c r="N46" s="76"/>
      <c r="O46" s="76"/>
      <c r="P46" s="76"/>
      <c r="Q46" s="76"/>
      <c r="R46" s="76"/>
      <c r="S46" s="76"/>
      <c r="T46" s="76"/>
    </row>
    <row r="47" spans="2:20" x14ac:dyDescent="0.2">
      <c r="B47" s="76"/>
      <c r="C47" s="76"/>
      <c r="D47" s="76"/>
      <c r="E47" s="76"/>
      <c r="F47" s="76"/>
      <c r="G47" s="76"/>
      <c r="H47" s="76"/>
      <c r="I47" s="76"/>
      <c r="J47" s="76"/>
      <c r="K47" s="76"/>
      <c r="L47" s="76"/>
      <c r="M47" s="76"/>
      <c r="N47" s="76"/>
      <c r="O47" s="76"/>
      <c r="P47" s="76"/>
      <c r="Q47" s="76"/>
      <c r="R47" s="76"/>
      <c r="S47" s="76"/>
      <c r="T47" s="76"/>
    </row>
    <row r="48" spans="2:20" x14ac:dyDescent="0.2">
      <c r="B48" s="76"/>
      <c r="C48" s="76"/>
      <c r="D48" s="76"/>
      <c r="E48" s="76"/>
      <c r="F48" s="76"/>
      <c r="G48" s="76"/>
      <c r="H48" s="76"/>
      <c r="I48" s="76"/>
      <c r="J48" s="76"/>
      <c r="K48" s="76"/>
      <c r="L48" s="76"/>
      <c r="M48" s="76"/>
      <c r="N48" s="76"/>
      <c r="O48" s="76"/>
      <c r="P48" s="76"/>
      <c r="Q48" s="76"/>
      <c r="R48" s="76"/>
      <c r="S48" s="76"/>
      <c r="T48" s="76"/>
    </row>
    <row r="49" spans="2:20" ht="17.45" customHeight="1" x14ac:dyDescent="0.2">
      <c r="B49" s="76"/>
      <c r="C49" s="76"/>
      <c r="D49" s="76"/>
      <c r="E49" s="76"/>
      <c r="F49" s="76"/>
      <c r="G49" s="76"/>
      <c r="H49" s="76"/>
      <c r="I49" s="76"/>
      <c r="J49" s="76"/>
      <c r="K49" s="76"/>
      <c r="L49" s="76"/>
      <c r="M49" s="76"/>
      <c r="N49" s="76"/>
      <c r="O49" s="76"/>
      <c r="P49" s="76"/>
      <c r="Q49" s="76"/>
      <c r="R49" s="76"/>
      <c r="S49" s="76"/>
      <c r="T49" s="76"/>
    </row>
    <row r="50" spans="2:20" s="7" customFormat="1" x14ac:dyDescent="0.2">
      <c r="B50" s="89" t="s">
        <v>34</v>
      </c>
      <c r="C50" s="90"/>
      <c r="D50" s="90"/>
      <c r="E50" s="90"/>
      <c r="F50"/>
      <c r="G50"/>
      <c r="H50"/>
      <c r="I50"/>
      <c r="J50"/>
      <c r="K50"/>
      <c r="L50"/>
      <c r="M50"/>
      <c r="N50"/>
      <c r="O50"/>
      <c r="P50"/>
      <c r="Q50"/>
      <c r="R50"/>
      <c r="S50"/>
      <c r="T50"/>
    </row>
    <row r="51" spans="2:20" ht="52.15" customHeight="1" x14ac:dyDescent="0.2">
      <c r="B51" s="80" t="s">
        <v>64</v>
      </c>
      <c r="C51" s="80"/>
      <c r="D51" s="80"/>
      <c r="E51" s="80"/>
      <c r="F51" s="80"/>
      <c r="G51" s="80"/>
      <c r="H51" s="80"/>
      <c r="I51" s="80"/>
      <c r="J51" s="80"/>
      <c r="K51" s="80"/>
      <c r="L51" s="80"/>
      <c r="M51" s="80"/>
      <c r="N51" s="80"/>
      <c r="O51" s="80"/>
      <c r="P51" s="80"/>
      <c r="Q51" s="80"/>
      <c r="R51" s="80"/>
      <c r="S51" s="80"/>
      <c r="T51" s="47"/>
    </row>
    <row r="52" spans="2:20" x14ac:dyDescent="0.2">
      <c r="B52" s="91" t="s">
        <v>35</v>
      </c>
      <c r="C52" s="91"/>
      <c r="D52" s="91"/>
      <c r="E52" s="91"/>
      <c r="F52" s="91"/>
      <c r="G52" s="91"/>
      <c r="H52" s="91"/>
      <c r="I52" s="91"/>
      <c r="J52" s="91"/>
      <c r="K52" s="91"/>
      <c r="L52" s="91"/>
      <c r="M52" s="91"/>
      <c r="N52" s="91"/>
      <c r="O52" s="91"/>
      <c r="P52" s="91"/>
      <c r="Q52" s="91"/>
      <c r="R52" s="91"/>
      <c r="S52" s="91"/>
      <c r="T52" s="91"/>
    </row>
    <row r="53" spans="2:20" ht="15.6" customHeight="1" x14ac:dyDescent="0.2">
      <c r="B53" s="50" t="s">
        <v>58</v>
      </c>
    </row>
  </sheetData>
  <sheetProtection algorithmName="SHA-512" hashValue="+sp0gNrQB537VZDNsnf5L4kmFPVjaz2Ot1xRc2zUp5/vCw/H4ybUCo3JcNSEDnheGg1HIDlXgygglS9f3/26cA==" saltValue="x7dFYVa7r6JkSMLkU2+pnQ==" spinCount="100000" sheet="1" scenarios="1"/>
  <dataConsolidate/>
  <mergeCells count="19">
    <mergeCell ref="B44:T49"/>
    <mergeCell ref="B39:T40"/>
    <mergeCell ref="B41:T42"/>
    <mergeCell ref="B50:E50"/>
    <mergeCell ref="B52:T52"/>
    <mergeCell ref="B51:S51"/>
    <mergeCell ref="B43:G43"/>
    <mergeCell ref="C2:J2"/>
    <mergeCell ref="L2:T2"/>
    <mergeCell ref="L4:T7"/>
    <mergeCell ref="L11:T13"/>
    <mergeCell ref="L15:T18"/>
    <mergeCell ref="B37:T37"/>
    <mergeCell ref="B38:G38"/>
    <mergeCell ref="N22:T22"/>
    <mergeCell ref="N24:T26"/>
    <mergeCell ref="N27:T29"/>
    <mergeCell ref="N30:T31"/>
    <mergeCell ref="B34:T35"/>
  </mergeCells>
  <phoneticPr fontId="0" type="noConversion"/>
  <conditionalFormatting sqref="F11">
    <cfRule type="cellIs" dxfId="3" priority="1" operator="equal">
      <formula>"Ölümcül"</formula>
    </cfRule>
    <cfRule type="cellIs" dxfId="2" priority="2" operator="equal">
      <formula>"Yüksek"</formula>
    </cfRule>
    <cfRule type="cellIs" dxfId="1" priority="3" operator="equal">
      <formula>"Hafif"</formula>
    </cfRule>
  </conditionalFormatting>
  <dataValidations count="1">
    <dataValidation type="decimal" operator="greaterThan" allowBlank="1" showInputMessage="1" showErrorMessage="1" error="Logically No Outcome! :-)" sqref="F7 F5" xr:uid="{00000000-0002-0000-0200-000000000000}">
      <formula1>0</formula1>
    </dataValidation>
  </dataValidations>
  <pageMargins left="0.39370078740157483" right="0.39370078740157483" top="0.39370078740157483" bottom="0.39370078740157483" header="0.31496062992125984" footer="0.31496062992125984"/>
  <pageSetup paperSize="9" scale="79" fitToHeight="0" orientation="landscape" r:id="rId1"/>
  <headerFooter alignWithMargins="0"/>
  <drawing r:id="rId2"/>
  <legacyDrawing r:id="rId3"/>
  <oleObjects>
    <mc:AlternateContent xmlns:mc="http://schemas.openxmlformats.org/markup-compatibility/2006">
      <mc:Choice Requires="x14">
        <oleObject progId="MSPhotoEd.3" shapeId="25644" r:id="rId4">
          <objectPr defaultSize="0" autoPict="0" r:id="rId5">
            <anchor moveWithCells="1">
              <from>
                <xdr:col>0</xdr:col>
                <xdr:colOff>152400</xdr:colOff>
                <xdr:row>0</xdr:row>
                <xdr:rowOff>114300</xdr:rowOff>
              </from>
              <to>
                <xdr:col>1</xdr:col>
                <xdr:colOff>619125</xdr:colOff>
                <xdr:row>13</xdr:row>
                <xdr:rowOff>95250</xdr:rowOff>
              </to>
            </anchor>
          </objectPr>
        </oleObject>
      </mc:Choice>
      <mc:Fallback>
        <oleObject progId="MSPhotoEd.3" shapeId="25644" r:id="rId4"/>
      </mc:Fallback>
    </mc:AlternateContent>
  </oleObjects>
  <mc:AlternateContent xmlns:mc="http://schemas.openxmlformats.org/markup-compatibility/2006">
    <mc:Choice Requires="x14">
      <controls>
        <mc:AlternateContent xmlns:mc="http://schemas.openxmlformats.org/markup-compatibility/2006">
          <mc:Choice Requires="x14">
            <control shapeId="25639" r:id="rId6" name="Drop Down 39">
              <controlPr locked="0" defaultSize="0" autoLine="0" autoPict="0">
                <anchor moveWithCells="1">
                  <from>
                    <xdr:col>6</xdr:col>
                    <xdr:colOff>28575</xdr:colOff>
                    <xdr:row>3</xdr:row>
                    <xdr:rowOff>76200</xdr:rowOff>
                  </from>
                  <to>
                    <xdr:col>6</xdr:col>
                    <xdr:colOff>485775</xdr:colOff>
                    <xdr:row>5</xdr:row>
                    <xdr:rowOff>19050</xdr:rowOff>
                  </to>
                </anchor>
              </controlPr>
            </control>
          </mc:Choice>
        </mc:AlternateContent>
        <mc:AlternateContent xmlns:mc="http://schemas.openxmlformats.org/markup-compatibility/2006">
          <mc:Choice Requires="x14">
            <control shapeId="25641" r:id="rId7" name="Drop Down 41">
              <controlPr defaultSize="0" autoLine="0" autoPict="0">
                <anchor moveWithCells="1">
                  <from>
                    <xdr:col>6</xdr:col>
                    <xdr:colOff>19050</xdr:colOff>
                    <xdr:row>5</xdr:row>
                    <xdr:rowOff>171450</xdr:rowOff>
                  </from>
                  <to>
                    <xdr:col>6</xdr:col>
                    <xdr:colOff>476250</xdr:colOff>
                    <xdr:row>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31590B9D-73E7-49A9-8435-6AC6D9B776CB}">
            <xm:f>NOT(ISERROR(SEARCH("Orta",F11)))</xm:f>
            <xm:f>"Orta"</xm:f>
            <x14:dxf>
              <font>
                <color auto="1"/>
              </font>
              <fill>
                <patternFill>
                  <bgColor rgb="FFFFFF00"/>
                </patternFill>
              </fill>
            </x14:dxf>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8D7D918B65DA4F9DEDA2B7B768E3B1" ma:contentTypeVersion="6" ma:contentTypeDescription="Create a new document." ma:contentTypeScope="" ma:versionID="184a61555a42ed842098748b34b6db23">
  <xsd:schema xmlns:xsd="http://www.w3.org/2001/XMLSchema" xmlns:xs="http://www.w3.org/2001/XMLSchema" xmlns:p="http://schemas.microsoft.com/office/2006/metadata/properties" xmlns:ns2="f0a0f7cc-6640-449a-8e2b-aadb22d7cfd8" targetNamespace="http://schemas.microsoft.com/office/2006/metadata/properties" ma:root="true" ma:fieldsID="6854b3ecc9270780777786b979931d77" ns2:_="">
    <xsd:import namespace="f0a0f7cc-6640-449a-8e2b-aadb22d7cfd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0f7cc-6640-449a-8e2b-aadb22d7cf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002ED1-29BE-4166-BBBE-09760EE30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0f7cc-6640-449a-8e2b-aadb22d7c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21C93-6F67-4C79-8E9C-08B1F41275A7}">
  <ds:schemaRefs>
    <ds:schemaRef ds:uri="http://schemas.microsoft.com/sharepoint/v3/contenttype/forms"/>
  </ds:schemaRefs>
</ds:datastoreItem>
</file>

<file path=customXml/itemProps3.xml><?xml version="1.0" encoding="utf-8"?>
<ds:datastoreItem xmlns:ds="http://schemas.openxmlformats.org/officeDocument/2006/customXml" ds:itemID="{201BB76F-CF6A-43BE-9321-88ACF8E3ED63}">
  <ds:schemaRefs>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purl.org/dc/elements/1.1/"/>
    <ds:schemaRef ds:uri="f0a0f7cc-6640-449a-8e2b-aadb22d7cfd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Control</vt:lpstr>
      <vt:lpstr>data</vt:lpstr>
      <vt:lpstr>Potansiyel Risk Hesaplayicisi</vt:lpstr>
      <vt:lpstr>c_kgs</vt:lpstr>
      <vt:lpstr>c_meters</vt:lpstr>
      <vt:lpstr>'Potansiyel Risk Hesaplayicisi'!Print_Area</vt:lpstr>
      <vt:lpstr>table1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Potential Outcome from Dropped Objects</dc:title>
  <dc:creator>Mecklenburgh, Debbie A SUKEP-UIE/T/WE</dc:creator>
  <cp:lastModifiedBy>Brodie Smith</cp:lastModifiedBy>
  <cp:lastPrinted>2025-06-19T20:40:04Z</cp:lastPrinted>
  <dcterms:created xsi:type="dcterms:W3CDTF">2002-07-10T06:23:59Z</dcterms:created>
  <dcterms:modified xsi:type="dcterms:W3CDTF">2026-04-28T12:27:50Z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rjh</vt:lpwstr>
  </property>
  <property fmtid="{D5CDD505-2E9C-101B-9397-08002B2CF9AE}" pid="3" name="ContentTypeId">
    <vt:lpwstr>0x0101002F8D7D918B65DA4F9DEDA2B7B768E3B1</vt:lpwstr>
  </property>
</Properties>
</file>